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Ndlovu-S\OneDrive - Likhanyile Consulting Engineers and Project Managers\Documents\Maintenance projects\Capital Projects\P35-1 and P209\P209\6th resubmission\P209 Tender Document\"/>
    </mc:Choice>
  </mc:AlternateContent>
  <xr:revisionPtr revIDLastSave="0" documentId="13_ncr:1_{20133B74-745D-4FAB-9215-5F630A43CC4D}" xr6:coauthVersionLast="47" xr6:coauthVersionMax="47" xr10:uidLastSave="{00000000-0000-0000-0000-000000000000}"/>
  <bookViews>
    <workbookView xWindow="-120" yWindow="-120" windowWidth="20730" windowHeight="11040" tabRatio="725" activeTab="5" xr2:uid="{00000000-000D-0000-FFFF-FFFF00000000}"/>
  </bookViews>
  <sheets>
    <sheet name="Information" sheetId="228" r:id="rId1"/>
    <sheet name="C1.2" sheetId="159" r:id="rId2"/>
    <sheet name="C1.3" sheetId="161" r:id="rId3"/>
    <sheet name="C1.4" sheetId="162" r:id="rId4"/>
    <sheet name="C5.4" sheetId="169" r:id="rId5"/>
    <sheet name="C5.5" sheetId="170" r:id="rId6"/>
    <sheet name="C8.3" sheetId="173" r:id="rId7"/>
    <sheet name="C9.1" sheetId="265" r:id="rId8"/>
    <sheet name="C10.1" sheetId="250" r:id="rId9"/>
    <sheet name="C20.1" sheetId="192" r:id="rId10"/>
    <sheet name="Section F" sheetId="260" r:id="rId11"/>
    <sheet name="F" sheetId="261" r:id="rId12"/>
    <sheet name="A" sheetId="254" r:id="rId13"/>
    <sheet name="Section G" sheetId="262" r:id="rId14"/>
    <sheet name="G" sheetId="263" r:id="rId15"/>
    <sheet name="Summary" sheetId="264" r:id="rId16"/>
  </sheets>
  <externalReferences>
    <externalReference r:id="rId17"/>
    <externalReference r:id="rId18"/>
    <externalReference r:id="rId19"/>
    <externalReference r:id="rId20"/>
    <externalReference r:id="rId21"/>
  </externalReferences>
  <definedNames>
    <definedName name="_Backfill" localSheetId="12">[1]Home!$E$51</definedName>
    <definedName name="_Backfill" localSheetId="8">[2]Home!$E$51</definedName>
    <definedName name="_Backfill" localSheetId="11">[1]Home!$E$51</definedName>
    <definedName name="_Backfill" localSheetId="14">[1]Home!$E$51</definedName>
    <definedName name="_Backfill" localSheetId="15">[1]Home!$E$51</definedName>
    <definedName name="_Backfill">#REF!</definedName>
    <definedName name="_Benching" localSheetId="8">[2]Home!$E$49</definedName>
    <definedName name="_Benching" localSheetId="7">#REF!</definedName>
    <definedName name="_Benching">#REF!</definedName>
    <definedName name="_Brickwork" localSheetId="12">[1]Home!$E$43</definedName>
    <definedName name="_Brickwork" localSheetId="8">[2]Home!$E$43</definedName>
    <definedName name="_Brickwork" localSheetId="11">[1]Home!$E$43</definedName>
    <definedName name="_Brickwork" localSheetId="14">[1]Home!$E$43</definedName>
    <definedName name="_Brickwork" localSheetId="15">[1]Home!$E$43</definedName>
    <definedName name="_Brickwork">#REF!</definedName>
    <definedName name="_Clearing" localSheetId="12">[1]Home!$E$50</definedName>
    <definedName name="_Clearing" localSheetId="8">[2]Home!$E$50</definedName>
    <definedName name="_Clearing" localSheetId="11">[1]Home!$E$50</definedName>
    <definedName name="_Clearing" localSheetId="14">[1]Home!$E$50</definedName>
    <definedName name="_Clearing" localSheetId="15">[1]Home!$E$50</definedName>
    <definedName name="_Clearing">#REF!</definedName>
    <definedName name="_Client1" localSheetId="12">[1]Home!$C$2</definedName>
    <definedName name="_Client1" localSheetId="8">[2]Home!$C$2</definedName>
    <definedName name="_Client1" localSheetId="11">[1]Home!$C$2</definedName>
    <definedName name="_Client1" localSheetId="14">[1]Home!$C$2</definedName>
    <definedName name="_Client1" localSheetId="15">[1]Home!$C$2</definedName>
    <definedName name="_Client1">#REF!</definedName>
    <definedName name="_Client2" localSheetId="12">[1]Home!$C$3</definedName>
    <definedName name="_Client2" localSheetId="8">[2]Home!$C$3</definedName>
    <definedName name="_Client2" localSheetId="11">[1]Home!$C$3</definedName>
    <definedName name="_Client2" localSheetId="14">[1]Home!$C$3</definedName>
    <definedName name="_Client2" localSheetId="15">[1]Home!$C$3</definedName>
    <definedName name="_Client2">#REF!</definedName>
    <definedName name="_ContractNo" localSheetId="12">[1]Home!$C$5</definedName>
    <definedName name="_ContractNo" localSheetId="8">[2]Home!$C$5</definedName>
    <definedName name="_ContractNo" localSheetId="11">[1]Home!$C$5</definedName>
    <definedName name="_ContractNo" localSheetId="14">[1]Home!$C$5</definedName>
    <definedName name="_ContractNo" localSheetId="15">[1]Home!$C$5</definedName>
    <definedName name="_ContractNo">#REF!</definedName>
    <definedName name="_ContractPeriod" localSheetId="12">[1]Home!$C$16</definedName>
    <definedName name="_ContractPeriod" localSheetId="8">[2]Home!$C$16</definedName>
    <definedName name="_ContractPeriod" localSheetId="11">[1]Home!$C$16</definedName>
    <definedName name="_ContractPeriod" localSheetId="14">[1]Home!$C$16</definedName>
    <definedName name="_ContractPeriod" localSheetId="15">[1]Home!$C$16</definedName>
    <definedName name="_ContractPeriod">#REF!</definedName>
    <definedName name="_Description" localSheetId="12">[1]Home!$C$6</definedName>
    <definedName name="_Description" localSheetId="8">[2]Home!$C$6</definedName>
    <definedName name="_Description" localSheetId="11">[1]Home!$C$6</definedName>
    <definedName name="_Description" localSheetId="14">[1]Home!$C$6</definedName>
    <definedName name="_Description" localSheetId="15">[1]Home!$C$6</definedName>
    <definedName name="_Description">#REF!</definedName>
    <definedName name="_Excavation" localSheetId="12">[1]Home!$E$44</definedName>
    <definedName name="_Excavation" localSheetId="8">[2]Home!$E$44</definedName>
    <definedName name="_Excavation" localSheetId="11">[1]Home!$E$44</definedName>
    <definedName name="_Excavation" localSheetId="14">[1]Home!$E$44</definedName>
    <definedName name="_Excavation" localSheetId="15">[1]Home!$E$44</definedName>
    <definedName name="_Excavation">#REF!</definedName>
    <definedName name="_Expansion" localSheetId="12">[1]Home!$E$57</definedName>
    <definedName name="_Expansion" localSheetId="8">[2]Home!$E$57</definedName>
    <definedName name="_Expansion" localSheetId="11">[1]Home!$E$57</definedName>
    <definedName name="_Expansion" localSheetId="14">[1]Home!$E$57</definedName>
    <definedName name="_Expansion" localSheetId="15">[1]Home!$E$57</definedName>
    <definedName name="_Expansion">#REF!</definedName>
    <definedName name="_Formwork" localSheetId="12">[1]Home!$E$52</definedName>
    <definedName name="_Formwork" localSheetId="8">[2]Home!$E$52</definedName>
    <definedName name="_Formwork" localSheetId="11">[1]Home!$E$52</definedName>
    <definedName name="_Formwork" localSheetId="14">[1]Home!$E$52</definedName>
    <definedName name="_Formwork" localSheetId="15">[1]Home!$E$52</definedName>
    <definedName name="_Formwork">#REF!</definedName>
    <definedName name="_Gabion" localSheetId="12">[1]Home!$E$60</definedName>
    <definedName name="_Gabion" localSheetId="8">[2]Home!$E$60</definedName>
    <definedName name="_Gabion" localSheetId="11">[1]Home!$E$60</definedName>
    <definedName name="_Gabion" localSheetId="14">[1]Home!$E$60</definedName>
    <definedName name="_Gabion" localSheetId="15">[1]Home!$E$60</definedName>
    <definedName name="_Gabion">#REF!</definedName>
    <definedName name="_Geofabric" localSheetId="12">[1]Home!$E$55</definedName>
    <definedName name="_Geofabric" localSheetId="8">[2]Home!$E$55</definedName>
    <definedName name="_Geofabric" localSheetId="11">[1]Home!$E$55</definedName>
    <definedName name="_Geofabric" localSheetId="14">[1]Home!$E$55</definedName>
    <definedName name="_Geofabric" localSheetId="15">[1]Home!$E$55</definedName>
    <definedName name="_Geofabric">#REF!</definedName>
    <definedName name="_GPost" localSheetId="8">[2]Home!$E$61</definedName>
    <definedName name="_GPost" localSheetId="7">#REF!</definedName>
    <definedName name="_GPost">#REF!</definedName>
    <definedName name="_GRail" localSheetId="12">[1]Home!$E$62</definedName>
    <definedName name="_GRail" localSheetId="8">[2]Home!$E$62</definedName>
    <definedName name="_GRail" localSheetId="11">[1]Home!$E$62</definedName>
    <definedName name="_GRail" localSheetId="14">[1]Home!$E$62</definedName>
    <definedName name="_GRail" localSheetId="15">[1]Home!$E$62</definedName>
    <definedName name="_GRail">#REF!</definedName>
    <definedName name="_Haul" localSheetId="12">[1]Home!$E$40</definedName>
    <definedName name="_Haul" localSheetId="8">[2]Home!$E$40</definedName>
    <definedName name="_Haul" localSheetId="11">[1]Home!$E$40</definedName>
    <definedName name="_Haul" localSheetId="14">[1]Home!$E$40</definedName>
    <definedName name="_Haul" localSheetId="15">[1]Home!$E$40</definedName>
    <definedName name="_Haul">#REF!</definedName>
    <definedName name="_HaulPerMetre" localSheetId="12">[1]Home!$E$38</definedName>
    <definedName name="_HaulPerMetre" localSheetId="8">[2]Home!$E$38</definedName>
    <definedName name="_HaulPerMetre" localSheetId="11">[1]Home!$E$38</definedName>
    <definedName name="_HaulPerMetre" localSheetId="14">[1]Home!$E$38</definedName>
    <definedName name="_HaulPerMetre" localSheetId="15">[1]Home!$E$38</definedName>
    <definedName name="_HaulPerMetre">#REF!</definedName>
    <definedName name="_KandC" localSheetId="8">[2]Home!$E$59</definedName>
    <definedName name="_KandC" localSheetId="7">#REF!</definedName>
    <definedName name="_KandC">#REF!</definedName>
    <definedName name="_Kerb" localSheetId="12">[1]Home!$E$58</definedName>
    <definedName name="_Kerb" localSheetId="8">[2]Home!$E$58</definedName>
    <definedName name="_Kerb" localSheetId="11">[1]Home!$E$58</definedName>
    <definedName name="_Kerb" localSheetId="14">[1]Home!$E$58</definedName>
    <definedName name="_Kerb" localSheetId="15">[1]Home!$E$58</definedName>
    <definedName name="_Kerb">#REF!</definedName>
    <definedName name="_LabourDaily" localSheetId="12">[1]Home!$C$13</definedName>
    <definedName name="_LabourDaily" localSheetId="8">[2]Home!$C$13</definedName>
    <definedName name="_LabourDaily" localSheetId="11">[1]Home!$C$13</definedName>
    <definedName name="_LabourDaily" localSheetId="14">[1]Home!$C$13</definedName>
    <definedName name="_LabourDaily" localSheetId="15">[1]Home!$C$13</definedName>
    <definedName name="_LabourDaily">#REF!</definedName>
    <definedName name="_LabourHours" localSheetId="8">#REF!</definedName>
    <definedName name="_LabourHours" localSheetId="7">#REF!</definedName>
    <definedName name="_LabourHours">#REF!</definedName>
    <definedName name="_LabourRate" localSheetId="12">[1]Home!$C$11</definedName>
    <definedName name="_LabourRate" localSheetId="8">[2]Home!$C$11</definedName>
    <definedName name="_LabourRate" localSheetId="11">[1]Home!$C$11</definedName>
    <definedName name="_LabourRate" localSheetId="14">[1]Home!$C$11</definedName>
    <definedName name="_LabourRate" localSheetId="15">[1]Home!$C$11</definedName>
    <definedName name="_LabourRate">#REF!</definedName>
    <definedName name="_Markup" localSheetId="12">[1]Home!$C$27</definedName>
    <definedName name="_Markup" localSheetId="8">[2]Home!$C$27</definedName>
    <definedName name="_Markup" localSheetId="11">[1]Home!$C$27</definedName>
    <definedName name="_Markup" localSheetId="14">[1]Home!$C$27</definedName>
    <definedName name="_Markup" localSheetId="15">[1]Home!$C$27</definedName>
    <definedName name="_Markup">#REF!</definedName>
    <definedName name="_Mesh" localSheetId="12">[1]Home!$E$53</definedName>
    <definedName name="_Mesh" localSheetId="8">[2]Home!$E$53</definedName>
    <definedName name="_Mesh" localSheetId="11">[1]Home!$E$53</definedName>
    <definedName name="_Mesh" localSheetId="14">[1]Home!$E$53</definedName>
    <definedName name="_Mesh" localSheetId="15">[1]Home!$E$53</definedName>
    <definedName name="_Mesh">#REF!</definedName>
    <definedName name="_Mix" localSheetId="12">[1]Home!$E$41</definedName>
    <definedName name="_Mix" localSheetId="8">[2]Home!$E$41</definedName>
    <definedName name="_Mix" localSheetId="11">[1]Home!$E$41</definedName>
    <definedName name="_Mix" localSheetId="14">[1]Home!$E$41</definedName>
    <definedName name="_Mix" localSheetId="15">[1]Home!$E$41</definedName>
    <definedName name="_Mix">#REF!</definedName>
    <definedName name="_Place" localSheetId="12">[1]Home!$E$42</definedName>
    <definedName name="_Place" localSheetId="8">[2]Home!$E$42</definedName>
    <definedName name="_Place" localSheetId="11">[1]Home!$E$42</definedName>
    <definedName name="_Place" localSheetId="14">[1]Home!$E$42</definedName>
    <definedName name="_Place" localSheetId="15">[1]Home!$E$42</definedName>
    <definedName name="_Place">#REF!</definedName>
    <definedName name="_Plaster" localSheetId="8">[2]Home!$E$48</definedName>
    <definedName name="_Plaster" localSheetId="7">#REF!</definedName>
    <definedName name="_Plaster">#REF!</definedName>
    <definedName name="_RoadLength" localSheetId="12">[1]Home!$C$25</definedName>
    <definedName name="_RoadLength" localSheetId="8">[2]Home!$C$25</definedName>
    <definedName name="_RoadLength" localSheetId="11">[1]Home!$C$25</definedName>
    <definedName name="_RoadLength" localSheetId="14">[1]Home!$C$25</definedName>
    <definedName name="_RoadLength" localSheetId="15">[1]Home!$C$25</definedName>
    <definedName name="_RoadLength">#REF!</definedName>
    <definedName name="_Roadmarkings" localSheetId="8">#REF!</definedName>
    <definedName name="_Roadmarkings" localSheetId="7">#REF!</definedName>
    <definedName name="_Roadmarkings">#REF!</definedName>
    <definedName name="_RoadstudSpc" localSheetId="12">[1]Home!$C$31</definedName>
    <definedName name="_RoadstudSpc" localSheetId="8">[2]Home!$C$31</definedName>
    <definedName name="_RoadstudSpc" localSheetId="11">[1]Home!$C$31</definedName>
    <definedName name="_RoadstudSpc" localSheetId="14">[1]Home!$C$31</definedName>
    <definedName name="_RoadstudSpc" localSheetId="15">[1]Home!$C$31</definedName>
    <definedName name="_RoadstudSpc">#REF!</definedName>
    <definedName name="_Sheeting" localSheetId="8">[2]Home!$E$54</definedName>
    <definedName name="_Sheeting" localSheetId="7">#REF!</definedName>
    <definedName name="_Sheeting">#REF!</definedName>
    <definedName name="_Sign" localSheetId="12">[1]Home!$E$63</definedName>
    <definedName name="_Sign" localSheetId="8">[2]Home!$E$63</definedName>
    <definedName name="_Sign" localSheetId="11">[1]Home!$E$63</definedName>
    <definedName name="_Sign" localSheetId="14">[1]Home!$E$63</definedName>
    <definedName name="_Sign" localSheetId="15">[1]Home!$E$63</definedName>
    <definedName name="_Sign">#REF!</definedName>
    <definedName name="_Spread" localSheetId="8">[2]Home!$E$47</definedName>
    <definedName name="_Spread" localSheetId="7">#REF!</definedName>
    <definedName name="_Spread">#REF!</definedName>
    <definedName name="_Stamp" localSheetId="8">[2]Home!$E$45</definedName>
    <definedName name="_Stamp" localSheetId="7">#REF!</definedName>
    <definedName name="_Stamp">#REF!</definedName>
    <definedName name="_Subsoil" localSheetId="8">[2]Home!$E$56</definedName>
    <definedName name="_Subsoil" localSheetId="7">#REF!</definedName>
    <definedName name="_Subsoil">#REF!</definedName>
    <definedName name="_Summary" localSheetId="12">[1]Home!$J$16</definedName>
    <definedName name="_Summary" localSheetId="8">[2]Home!$J$16</definedName>
    <definedName name="_Summary" localSheetId="11">[1]Home!$J$16</definedName>
    <definedName name="_Summary" localSheetId="14">[1]Home!$J$16</definedName>
    <definedName name="_Summary" localSheetId="15">[1]Home!$J$16</definedName>
    <definedName name="_Summary">#REF!</definedName>
    <definedName name="_Wacker" localSheetId="12">[1]Home!$E$46</definedName>
    <definedName name="_Wacker" localSheetId="8">[2]Home!$E$46</definedName>
    <definedName name="_Wacker" localSheetId="11">[1]Home!$E$46</definedName>
    <definedName name="_Wacker" localSheetId="14">[1]Home!$E$46</definedName>
    <definedName name="_Wacker" localSheetId="15">[1]Home!$E$46</definedName>
    <definedName name="_Wacker">#REF!</definedName>
    <definedName name="C7.3" localSheetId="7">#REF!</definedName>
    <definedName name="C7.3">#REF!</definedName>
    <definedName name="Client1" localSheetId="7">[3]Information!$C$2</definedName>
    <definedName name="Client1">Information!$C$2</definedName>
    <definedName name="Client2" localSheetId="7">[3]Information!$C$3</definedName>
    <definedName name="Client2">Information!$C$3</definedName>
    <definedName name="ContractDescription" localSheetId="7">[3]Information!$C$6</definedName>
    <definedName name="ContractDescription">Information!$C$6</definedName>
    <definedName name="ContractNo" localSheetId="7">[3]Information!$C$5</definedName>
    <definedName name="ContractNo">Information!$C$5</definedName>
    <definedName name="DELETE">[4]Home!$E$44</definedName>
    <definedName name="lori" localSheetId="7">#REF!</definedName>
    <definedName name="lori">#REF!</definedName>
    <definedName name="lorin" localSheetId="7">#REF!</definedName>
    <definedName name="lorin">#REF!</definedName>
    <definedName name="lorinda" localSheetId="7">#REF!</definedName>
    <definedName name="lorinda">#REF!</definedName>
    <definedName name="ntha" localSheetId="7">#REF!</definedName>
    <definedName name="ntha">#REF!</definedName>
    <definedName name="nthab" localSheetId="7">#REF!</definedName>
    <definedName name="nthab">#REF!</definedName>
    <definedName name="nthabi" localSheetId="7">#REF!</definedName>
    <definedName name="nthabi">#REF!</definedName>
    <definedName name="nthabz" localSheetId="7">#REF!</definedName>
    <definedName name="nthabz">#REF!</definedName>
    <definedName name="Page_A" localSheetId="12">[1]Home!$J$12</definedName>
    <definedName name="Page_A" localSheetId="8">[2]Home!$J$12</definedName>
    <definedName name="Page_A" localSheetId="11">[1]Home!$J$12</definedName>
    <definedName name="Page_A" localSheetId="14">[1]Home!$J$12</definedName>
    <definedName name="Page_A" localSheetId="15">[1]Home!$J$12</definedName>
    <definedName name="Page_A">#REF!</definedName>
    <definedName name="Page_D" localSheetId="12">[1]Home!$J$13</definedName>
    <definedName name="Page_D" localSheetId="8">[2]Home!$J$13</definedName>
    <definedName name="Page_D" localSheetId="11">[1]Home!$J$13</definedName>
    <definedName name="Page_D" localSheetId="14">[1]Home!$J$13</definedName>
    <definedName name="Page_D" localSheetId="15">[1]Home!$J$13</definedName>
    <definedName name="Page_D">#REF!</definedName>
    <definedName name="Page_F" localSheetId="12">[1]Home!$J$14</definedName>
    <definedName name="Page_F" localSheetId="8">[2]Home!$J$14</definedName>
    <definedName name="Page_F" localSheetId="11">[1]Home!$J$14</definedName>
    <definedName name="Page_F" localSheetId="14">[1]Home!$J$14</definedName>
    <definedName name="Page_F" localSheetId="15">[1]Home!$J$14</definedName>
    <definedName name="Page_F">#REF!</definedName>
    <definedName name="Page_G" localSheetId="12">[1]Home!$J$15</definedName>
    <definedName name="Page_G" localSheetId="8">[2]Home!$J$15</definedName>
    <definedName name="Page_G" localSheetId="11">[1]Home!$J$15</definedName>
    <definedName name="Page_G" localSheetId="14">[1]Home!$J$15</definedName>
    <definedName name="Page_G" localSheetId="15">[1]Home!$J$15</definedName>
    <definedName name="Page_G">#REF!</definedName>
    <definedName name="_xlnm.Print_Area" localSheetId="12">A!$A$1:$K$34</definedName>
    <definedName name="_xlnm.Print_Area" localSheetId="1">'C1.2'!$A$1:$I$93</definedName>
    <definedName name="_xlnm.Print_Area" localSheetId="2">'C1.3'!$A$1:$I$78</definedName>
    <definedName name="_xlnm.Print_Area" localSheetId="3">'C1.4'!$A$1:$I$128</definedName>
    <definedName name="_xlnm.Print_Area" localSheetId="8">'C10.1'!$A$1:$I$63</definedName>
    <definedName name="_xlnm.Print_Area" localSheetId="9">'C20.1'!$A$1:$I$61</definedName>
    <definedName name="_xlnm.Print_Area" localSheetId="5">'C5.5'!$A$1:$I$77</definedName>
    <definedName name="_xlnm.Print_Area" localSheetId="6">'C8.3'!$A$1:$I$76</definedName>
    <definedName name="_xlnm.Print_Area" localSheetId="11">F!$A$1:$I$81</definedName>
    <definedName name="_xlnm.Print_Area" localSheetId="14">G!$A$1:$I$81</definedName>
    <definedName name="_xlnm.Print_Area" localSheetId="10">'Section F'!$A$1:$I$78</definedName>
    <definedName name="_xlnm.Print_Area" localSheetId="13">'Section G'!$A$1:$I$116</definedName>
    <definedName name="_xlnm.Print_Area" localSheetId="15">Summary!$A$1:$I$24</definedName>
    <definedName name="_xlnm.Print_Titles" localSheetId="8">'C10.1'!$4:$9</definedName>
    <definedName name="tbl_Units">[5]Tables!$B$4:$B$32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265" l="1"/>
  <c r="F14" i="265"/>
  <c r="B62" i="265"/>
  <c r="H60" i="265"/>
  <c r="H59" i="265"/>
  <c r="H58" i="265"/>
  <c r="H57" i="265"/>
  <c r="H56" i="265"/>
  <c r="H54" i="265"/>
  <c r="H53" i="265"/>
  <c r="H52" i="265"/>
  <c r="H51" i="265"/>
  <c r="H50" i="265"/>
  <c r="H49" i="265"/>
  <c r="H48" i="265"/>
  <c r="H47" i="265"/>
  <c r="H46" i="265"/>
  <c r="H45" i="265"/>
  <c r="H44" i="265"/>
  <c r="H43" i="265"/>
  <c r="H42" i="265"/>
  <c r="H41" i="265"/>
  <c r="H40" i="265"/>
  <c r="H39" i="265"/>
  <c r="H38" i="265"/>
  <c r="H37" i="265"/>
  <c r="H36" i="265"/>
  <c r="H35" i="265"/>
  <c r="H34" i="265"/>
  <c r="H33" i="265"/>
  <c r="H32" i="265"/>
  <c r="H31" i="265"/>
  <c r="H30" i="265"/>
  <c r="H29" i="265"/>
  <c r="H28" i="265"/>
  <c r="H27" i="265"/>
  <c r="H26" i="265"/>
  <c r="H25" i="265"/>
  <c r="H24" i="265"/>
  <c r="H13" i="265"/>
  <c r="H12" i="265"/>
  <c r="H11" i="265"/>
  <c r="H10" i="265"/>
  <c r="H9" i="265"/>
  <c r="B5" i="265"/>
  <c r="H4" i="265"/>
  <c r="B2" i="265"/>
  <c r="F1" i="265"/>
  <c r="B1" i="265"/>
  <c r="H100" i="162" l="1"/>
  <c r="G101" i="162"/>
  <c r="H101" i="162"/>
  <c r="H102" i="162"/>
  <c r="B61" i="159" l="1"/>
  <c r="B58" i="159"/>
  <c r="F57" i="159"/>
  <c r="B57" i="159"/>
  <c r="B56" i="159"/>
  <c r="B108" i="162" l="1"/>
  <c r="B105" i="162"/>
  <c r="F104" i="162"/>
  <c r="B104" i="162"/>
  <c r="B103" i="162"/>
  <c r="H48" i="260"/>
  <c r="B49" i="260"/>
  <c r="B46" i="260"/>
  <c r="F45" i="260"/>
  <c r="B45" i="260"/>
  <c r="B44" i="260"/>
  <c r="B77" i="161" l="1"/>
  <c r="H21" i="161"/>
  <c r="H13" i="161"/>
  <c r="H12" i="161"/>
  <c r="H11" i="161"/>
  <c r="H10" i="161"/>
  <c r="H9" i="161"/>
  <c r="B5" i="161"/>
  <c r="H4" i="161"/>
  <c r="B2" i="161"/>
  <c r="F1" i="161"/>
  <c r="B1" i="161"/>
  <c r="B78" i="260"/>
  <c r="H77" i="260"/>
  <c r="H76" i="260"/>
  <c r="H74" i="260"/>
  <c r="H73" i="260"/>
  <c r="F75" i="260" s="1"/>
  <c r="H72" i="260"/>
  <c r="H71" i="260"/>
  <c r="H70" i="260"/>
  <c r="H66" i="260"/>
  <c r="H65" i="260"/>
  <c r="H64" i="260"/>
  <c r="H62" i="260"/>
  <c r="H61" i="260"/>
  <c r="F63" i="260" s="1"/>
  <c r="H60" i="260"/>
  <c r="H59" i="260"/>
  <c r="H58" i="260"/>
  <c r="H56" i="260"/>
  <c r="H55" i="260"/>
  <c r="H54" i="260"/>
  <c r="H42" i="260"/>
  <c r="H41" i="260"/>
  <c r="H40" i="260"/>
  <c r="H39" i="260"/>
  <c r="H37" i="260"/>
  <c r="H36" i="260"/>
  <c r="F38" i="260" s="1"/>
  <c r="H35" i="260"/>
  <c r="H34" i="260"/>
  <c r="H31" i="260"/>
  <c r="H30" i="260"/>
  <c r="F32" i="260" s="1"/>
  <c r="H29" i="260"/>
  <c r="H28" i="260"/>
  <c r="H27" i="260"/>
  <c r="F26" i="260"/>
  <c r="H25" i="260"/>
  <c r="H24" i="260"/>
  <c r="H23" i="260"/>
  <c r="H22" i="260"/>
  <c r="H21" i="260"/>
  <c r="H19" i="260"/>
  <c r="H18" i="260"/>
  <c r="F20" i="260" s="1"/>
  <c r="H17" i="260"/>
  <c r="H16" i="260"/>
  <c r="H15" i="260"/>
  <c r="H14" i="260"/>
  <c r="H13" i="260"/>
  <c r="H11" i="260"/>
  <c r="H10" i="260"/>
  <c r="H9" i="260"/>
  <c r="B5" i="260"/>
  <c r="H4" i="260"/>
  <c r="B2" i="260"/>
  <c r="F1" i="260"/>
  <c r="B1" i="260"/>
  <c r="B61" i="192"/>
  <c r="H60" i="192"/>
  <c r="H59" i="192"/>
  <c r="H58" i="192"/>
  <c r="H57" i="192"/>
  <c r="H56" i="192"/>
  <c r="H55" i="192"/>
  <c r="H54" i="192"/>
  <c r="H53" i="192"/>
  <c r="H52" i="192"/>
  <c r="H51" i="192"/>
  <c r="H50" i="192"/>
  <c r="H49" i="192"/>
  <c r="H48" i="192"/>
  <c r="H47" i="192"/>
  <c r="H46" i="192"/>
  <c r="H45" i="192"/>
  <c r="H44" i="192"/>
  <c r="H43" i="192"/>
  <c r="H42" i="192"/>
  <c r="H41" i="192"/>
  <c r="H40" i="192"/>
  <c r="H39" i="192"/>
  <c r="H38" i="192"/>
  <c r="H37" i="192"/>
  <c r="H36" i="192"/>
  <c r="H35" i="192"/>
  <c r="H34" i="192"/>
  <c r="H33" i="192"/>
  <c r="H31" i="192"/>
  <c r="H30" i="192"/>
  <c r="H29" i="192"/>
  <c r="H28" i="192"/>
  <c r="H27" i="192"/>
  <c r="H26" i="192"/>
  <c r="H25" i="192"/>
  <c r="H24" i="192"/>
  <c r="H23" i="192"/>
  <c r="H22" i="192"/>
  <c r="H21" i="192"/>
  <c r="H20" i="192"/>
  <c r="H18" i="192"/>
  <c r="H17" i="192"/>
  <c r="F19" i="192" s="1"/>
  <c r="H16" i="192"/>
  <c r="H15" i="192"/>
  <c r="H14" i="192"/>
  <c r="H13" i="192"/>
  <c r="H12" i="192"/>
  <c r="H11" i="192"/>
  <c r="H10" i="192"/>
  <c r="H9" i="192"/>
  <c r="B5" i="192"/>
  <c r="H4" i="192"/>
  <c r="B2" i="192"/>
  <c r="F1" i="192"/>
  <c r="B1" i="192"/>
  <c r="B372" i="250"/>
  <c r="H371" i="250"/>
  <c r="H370" i="250"/>
  <c r="H369" i="250"/>
  <c r="H368" i="250"/>
  <c r="H367" i="250"/>
  <c r="H334" i="250"/>
  <c r="H333" i="250"/>
  <c r="H332" i="250"/>
  <c r="H331" i="250"/>
  <c r="H330" i="250"/>
  <c r="H329" i="250"/>
  <c r="H328" i="250"/>
  <c r="H327" i="250"/>
  <c r="H326" i="250"/>
  <c r="H325" i="250"/>
  <c r="H324" i="250"/>
  <c r="H323" i="250"/>
  <c r="H322" i="250"/>
  <c r="H320" i="250"/>
  <c r="H319" i="250"/>
  <c r="H318" i="250"/>
  <c r="H317" i="250"/>
  <c r="H316" i="250"/>
  <c r="H315" i="250"/>
  <c r="H314" i="250"/>
  <c r="B308" i="250"/>
  <c r="B305" i="250"/>
  <c r="F304" i="250"/>
  <c r="B304" i="250"/>
  <c r="B303" i="250"/>
  <c r="H302" i="250"/>
  <c r="H296" i="250"/>
  <c r="H295" i="250"/>
  <c r="H294" i="250"/>
  <c r="H293" i="250"/>
  <c r="H292" i="250"/>
  <c r="H291" i="250"/>
  <c r="H290" i="250"/>
  <c r="H289" i="250"/>
  <c r="H288" i="250"/>
  <c r="H287" i="250"/>
  <c r="H286" i="250"/>
  <c r="H285" i="250"/>
  <c r="H284" i="250"/>
  <c r="H283" i="250"/>
  <c r="H282" i="250"/>
  <c r="H281" i="250"/>
  <c r="H280" i="250"/>
  <c r="H279" i="250"/>
  <c r="H278" i="250"/>
  <c r="H277" i="250"/>
  <c r="H276" i="250"/>
  <c r="H275" i="250"/>
  <c r="H274" i="250"/>
  <c r="H272" i="250"/>
  <c r="H271" i="250"/>
  <c r="H270" i="250"/>
  <c r="H269" i="250"/>
  <c r="H268" i="250"/>
  <c r="H267" i="250"/>
  <c r="H266" i="250"/>
  <c r="H265" i="250"/>
  <c r="H264" i="250"/>
  <c r="H263" i="250"/>
  <c r="H262" i="250"/>
  <c r="H261" i="250"/>
  <c r="H260" i="250"/>
  <c r="H259" i="250"/>
  <c r="H258" i="250"/>
  <c r="H257" i="250"/>
  <c r="H256" i="250"/>
  <c r="H255" i="250"/>
  <c r="H254" i="250"/>
  <c r="H253" i="250"/>
  <c r="H252" i="250"/>
  <c r="B246" i="250"/>
  <c r="B243" i="250"/>
  <c r="F242" i="250"/>
  <c r="B242" i="250"/>
  <c r="B241" i="250"/>
  <c r="H239" i="250"/>
  <c r="H238" i="250"/>
  <c r="H237" i="250"/>
  <c r="H236" i="250"/>
  <c r="H235" i="250"/>
  <c r="H234" i="250"/>
  <c r="H233" i="250"/>
  <c r="H232" i="250"/>
  <c r="H231" i="250"/>
  <c r="H230" i="250"/>
  <c r="H229" i="250"/>
  <c r="H228" i="250"/>
  <c r="H227" i="250"/>
  <c r="H226" i="250"/>
  <c r="H225" i="250"/>
  <c r="H224" i="250"/>
  <c r="H223" i="250"/>
  <c r="H222" i="250"/>
  <c r="H221" i="250"/>
  <c r="H220" i="250"/>
  <c r="H219" i="250"/>
  <c r="H218" i="250"/>
  <c r="H217" i="250"/>
  <c r="H216" i="250"/>
  <c r="H215" i="250"/>
  <c r="H214" i="250"/>
  <c r="H213" i="250"/>
  <c r="H212" i="250"/>
  <c r="H211" i="250"/>
  <c r="H210" i="250"/>
  <c r="H209" i="250"/>
  <c r="H208" i="250"/>
  <c r="H207" i="250"/>
  <c r="H206" i="250"/>
  <c r="H205" i="250"/>
  <c r="H204" i="250"/>
  <c r="H203" i="250"/>
  <c r="H202" i="250"/>
  <c r="H201" i="250"/>
  <c r="H200" i="250"/>
  <c r="H199" i="250"/>
  <c r="H198" i="250"/>
  <c r="H197" i="250"/>
  <c r="H196" i="250"/>
  <c r="H195" i="250"/>
  <c r="H194" i="250"/>
  <c r="H193" i="250"/>
  <c r="H192" i="250"/>
  <c r="H191" i="250"/>
  <c r="H190" i="250"/>
  <c r="H189" i="250"/>
  <c r="H188" i="250"/>
  <c r="H187" i="250"/>
  <c r="H186" i="250"/>
  <c r="H185" i="250"/>
  <c r="B179" i="250"/>
  <c r="B176" i="250"/>
  <c r="F175" i="250"/>
  <c r="B175" i="250"/>
  <c r="B174" i="250"/>
  <c r="H173" i="250"/>
  <c r="H166" i="250"/>
  <c r="H165" i="250"/>
  <c r="H164" i="250"/>
  <c r="H163" i="250"/>
  <c r="H162" i="250"/>
  <c r="H161" i="250"/>
  <c r="H160" i="250"/>
  <c r="H159" i="250"/>
  <c r="H158" i="250"/>
  <c r="H157" i="250"/>
  <c r="H156" i="250"/>
  <c r="H155" i="250"/>
  <c r="H154" i="250"/>
  <c r="H153" i="250"/>
  <c r="H152" i="250"/>
  <c r="H151" i="250"/>
  <c r="H150" i="250"/>
  <c r="H149" i="250"/>
  <c r="H148" i="250"/>
  <c r="H147" i="250"/>
  <c r="H146" i="250"/>
  <c r="H145" i="250"/>
  <c r="H144" i="250"/>
  <c r="H143" i="250"/>
  <c r="H142" i="250"/>
  <c r="H141" i="250"/>
  <c r="H140" i="250"/>
  <c r="H139" i="250"/>
  <c r="H138" i="250"/>
  <c r="H137" i="250"/>
  <c r="H136" i="250"/>
  <c r="H135" i="250"/>
  <c r="H134" i="250"/>
  <c r="H133" i="250"/>
  <c r="H132" i="250"/>
  <c r="H131" i="250"/>
  <c r="H130" i="250"/>
  <c r="H129" i="250"/>
  <c r="H128" i="250"/>
  <c r="H127" i="250"/>
  <c r="H126" i="250"/>
  <c r="H125" i="250"/>
  <c r="H124" i="250"/>
  <c r="H123" i="250"/>
  <c r="H122" i="250"/>
  <c r="H121" i="250"/>
  <c r="H120" i="250"/>
  <c r="H119" i="250"/>
  <c r="H118" i="250"/>
  <c r="H117" i="250"/>
  <c r="B112" i="250"/>
  <c r="B109" i="250"/>
  <c r="F108" i="250"/>
  <c r="B108" i="250"/>
  <c r="B107" i="250"/>
  <c r="H105" i="250"/>
  <c r="H104" i="250"/>
  <c r="H103" i="250"/>
  <c r="H102" i="250"/>
  <c r="H101" i="250"/>
  <c r="H100" i="250"/>
  <c r="H99" i="250"/>
  <c r="H98" i="250"/>
  <c r="H97" i="250"/>
  <c r="H96" i="250"/>
  <c r="H95" i="250"/>
  <c r="H94" i="250"/>
  <c r="H93" i="250"/>
  <c r="H92" i="250"/>
  <c r="H91" i="250"/>
  <c r="H90" i="250"/>
  <c r="H89" i="250"/>
  <c r="H88" i="250"/>
  <c r="H87" i="250"/>
  <c r="H86" i="250"/>
  <c r="H85" i="250"/>
  <c r="H84" i="250"/>
  <c r="H83" i="250"/>
  <c r="H82" i="250"/>
  <c r="H81" i="250"/>
  <c r="H80" i="250"/>
  <c r="H79" i="250"/>
  <c r="H78" i="250"/>
  <c r="H77" i="250"/>
  <c r="H76" i="250"/>
  <c r="H75" i="250"/>
  <c r="H74" i="250"/>
  <c r="H73" i="250"/>
  <c r="H72" i="250"/>
  <c r="H71" i="250"/>
  <c r="H70" i="250"/>
  <c r="H69" i="250"/>
  <c r="H68" i="250"/>
  <c r="H67" i="250"/>
  <c r="H66" i="250"/>
  <c r="H65" i="250"/>
  <c r="H64" i="250"/>
  <c r="B63" i="250"/>
  <c r="H62" i="250"/>
  <c r="H55" i="250"/>
  <c r="H54" i="250"/>
  <c r="H53" i="250"/>
  <c r="H52" i="250"/>
  <c r="H51" i="250"/>
  <c r="H50" i="250"/>
  <c r="H49" i="250"/>
  <c r="H48" i="250"/>
  <c r="H47" i="250"/>
  <c r="H46" i="250"/>
  <c r="H45" i="250"/>
  <c r="H44" i="250"/>
  <c r="H43" i="250"/>
  <c r="H42" i="250"/>
  <c r="H41" i="250"/>
  <c r="H40" i="250"/>
  <c r="H39" i="250"/>
  <c r="H38" i="250"/>
  <c r="H37" i="250"/>
  <c r="H36" i="250"/>
  <c r="H35" i="250"/>
  <c r="H34" i="250"/>
  <c r="H33" i="250"/>
  <c r="H32" i="250"/>
  <c r="H31" i="250"/>
  <c r="H30" i="250"/>
  <c r="H29" i="250"/>
  <c r="H28" i="250"/>
  <c r="H27" i="250"/>
  <c r="H26" i="250"/>
  <c r="H25" i="250"/>
  <c r="H24" i="250"/>
  <c r="H23" i="250"/>
  <c r="H22" i="250"/>
  <c r="H21" i="250"/>
  <c r="H20" i="250"/>
  <c r="H19" i="250"/>
  <c r="H15" i="250"/>
  <c r="H13" i="250"/>
  <c r="H12" i="250"/>
  <c r="H11" i="250"/>
  <c r="H10" i="250"/>
  <c r="H9" i="250"/>
  <c r="B5" i="250"/>
  <c r="H4" i="250"/>
  <c r="H111" i="250" s="1"/>
  <c r="B2" i="250"/>
  <c r="F1" i="250"/>
  <c r="B1" i="250"/>
  <c r="H4" i="173"/>
  <c r="B128" i="162"/>
  <c r="H127" i="162"/>
  <c r="H125" i="162"/>
  <c r="H121" i="162"/>
  <c r="H120" i="162"/>
  <c r="H117" i="162"/>
  <c r="H116" i="162"/>
  <c r="F118" i="162" s="1"/>
  <c r="H115" i="162"/>
  <c r="F114" i="162"/>
  <c r="H87" i="162"/>
  <c r="H86" i="162"/>
  <c r="H84" i="162"/>
  <c r="H83" i="162"/>
  <c r="F85" i="162" s="1"/>
  <c r="H82" i="162"/>
  <c r="H81" i="162"/>
  <c r="H58" i="162"/>
  <c r="B53" i="162"/>
  <c r="B50" i="162"/>
  <c r="F49" i="162"/>
  <c r="B49" i="162"/>
  <c r="B48" i="162"/>
  <c r="H41" i="162"/>
  <c r="H40" i="162"/>
  <c r="H39" i="162"/>
  <c r="H33" i="162"/>
  <c r="H32" i="162"/>
  <c r="H31" i="162"/>
  <c r="H29" i="162"/>
  <c r="H28" i="162"/>
  <c r="H27" i="162"/>
  <c r="H13" i="162"/>
  <c r="H12" i="162"/>
  <c r="H11" i="162"/>
  <c r="H10" i="162"/>
  <c r="H9" i="162"/>
  <c r="B5" i="162"/>
  <c r="H4" i="162"/>
  <c r="H52" i="162" s="1"/>
  <c r="H107" i="162" s="1"/>
  <c r="B2" i="162"/>
  <c r="F1" i="162"/>
  <c r="B1" i="162"/>
  <c r="B93" i="159"/>
  <c r="H92" i="159"/>
  <c r="H85" i="159"/>
  <c r="F87" i="159" s="1"/>
  <c r="H37" i="159"/>
  <c r="H36" i="159"/>
  <c r="H35" i="159"/>
  <c r="H34" i="159"/>
  <c r="H29" i="159"/>
  <c r="H27" i="159"/>
  <c r="H26" i="159"/>
  <c r="H25" i="159"/>
  <c r="H24" i="159"/>
  <c r="H23" i="159"/>
  <c r="H13" i="159"/>
  <c r="H12" i="159"/>
  <c r="H11" i="159"/>
  <c r="H10" i="159"/>
  <c r="H9" i="159"/>
  <c r="B5" i="159"/>
  <c r="H4" i="159"/>
  <c r="H60" i="159" s="1"/>
  <c r="H57" i="162" l="1"/>
  <c r="H63" i="250"/>
  <c r="H245" i="250"/>
  <c r="H178" i="250"/>
  <c r="H307" i="250"/>
  <c r="H107" i="250" l="1"/>
  <c r="H116" i="250" s="1"/>
  <c r="H183" i="250" s="1"/>
  <c r="H241" i="250" s="1"/>
  <c r="H250" i="250" s="1"/>
  <c r="H303" i="250" s="1"/>
  <c r="H312" i="250" s="1"/>
  <c r="H372" i="250" s="1"/>
  <c r="K19" i="264" l="1"/>
  <c r="K20" i="264"/>
  <c r="B9" i="261" l="1"/>
  <c r="C16" i="254" l="1"/>
  <c r="B16" i="254"/>
  <c r="C15" i="254" l="1"/>
  <c r="B9" i="264"/>
  <c r="B16" i="264" l="1"/>
  <c r="B14" i="264" l="1"/>
  <c r="B11" i="264"/>
  <c r="B10" i="264"/>
  <c r="B4" i="264"/>
  <c r="B2" i="264"/>
  <c r="F1" i="264"/>
  <c r="B1" i="264"/>
  <c r="C9" i="263"/>
  <c r="B9" i="263"/>
  <c r="B4" i="263"/>
  <c r="B2" i="263"/>
  <c r="F1" i="263"/>
  <c r="B1" i="263"/>
  <c r="H52" i="262"/>
  <c r="H53" i="262"/>
  <c r="H54" i="262"/>
  <c r="H55" i="262"/>
  <c r="H56" i="262"/>
  <c r="F58" i="262" s="1"/>
  <c r="H57" i="262"/>
  <c r="H59" i="262"/>
  <c r="H60" i="262"/>
  <c r="H61" i="262"/>
  <c r="H62" i="262"/>
  <c r="F64" i="262" s="1"/>
  <c r="H63" i="262"/>
  <c r="H65" i="262"/>
  <c r="H66" i="262"/>
  <c r="H67" i="262"/>
  <c r="H68" i="262"/>
  <c r="F70" i="262" s="1"/>
  <c r="H69" i="262"/>
  <c r="H71" i="262"/>
  <c r="H72" i="262"/>
  <c r="H73" i="262"/>
  <c r="H74" i="262"/>
  <c r="F76" i="262" s="1"/>
  <c r="H75" i="262"/>
  <c r="H51" i="262"/>
  <c r="B46" i="262"/>
  <c r="B43" i="262"/>
  <c r="F42" i="262"/>
  <c r="B42" i="262"/>
  <c r="B41" i="262"/>
  <c r="H10" i="262"/>
  <c r="H11" i="262"/>
  <c r="H12" i="262"/>
  <c r="H13" i="262"/>
  <c r="H14" i="262"/>
  <c r="H15" i="262"/>
  <c r="H23" i="262"/>
  <c r="H24" i="262"/>
  <c r="H25" i="262"/>
  <c r="H114" i="262"/>
  <c r="B115" i="262"/>
  <c r="H9" i="262"/>
  <c r="B5" i="262"/>
  <c r="H4" i="262"/>
  <c r="H45" i="262" s="1"/>
  <c r="B2" i="262"/>
  <c r="F1" i="262"/>
  <c r="B1" i="262"/>
  <c r="C9" i="261"/>
  <c r="B4" i="261"/>
  <c r="B2" i="261"/>
  <c r="F1" i="261"/>
  <c r="B1" i="261"/>
  <c r="B15" i="254"/>
  <c r="B77" i="170"/>
  <c r="H10" i="170"/>
  <c r="H11" i="170"/>
  <c r="H23" i="170"/>
  <c r="H25" i="170"/>
  <c r="H26" i="170"/>
  <c r="H27" i="170"/>
  <c r="H28" i="170"/>
  <c r="H29" i="170"/>
  <c r="H30" i="170"/>
  <c r="H31" i="170"/>
  <c r="H32" i="170"/>
  <c r="H33" i="170"/>
  <c r="H34" i="170"/>
  <c r="H35" i="170"/>
  <c r="H36" i="170"/>
  <c r="H37" i="170"/>
  <c r="H38" i="170"/>
  <c r="H39" i="170"/>
  <c r="H40" i="170"/>
  <c r="H41" i="170"/>
  <c r="H42" i="170"/>
  <c r="H43" i="170"/>
  <c r="H44" i="170"/>
  <c r="H45" i="170"/>
  <c r="H46" i="170"/>
  <c r="H47" i="170"/>
  <c r="H48" i="170"/>
  <c r="H49" i="170"/>
  <c r="H50" i="170"/>
  <c r="H51" i="170"/>
  <c r="H52" i="170"/>
  <c r="H53" i="170"/>
  <c r="H54" i="170"/>
  <c r="H59" i="170"/>
  <c r="H60" i="170"/>
  <c r="H61" i="170"/>
  <c r="H62" i="170"/>
  <c r="H63" i="170"/>
  <c r="H64" i="170"/>
  <c r="H65" i="170"/>
  <c r="H66" i="170"/>
  <c r="H68" i="170"/>
  <c r="H70" i="170"/>
  <c r="H72" i="170"/>
  <c r="H73" i="170"/>
  <c r="H74" i="170"/>
  <c r="H76" i="170"/>
  <c r="H9" i="170"/>
  <c r="B77" i="169"/>
  <c r="H10" i="169"/>
  <c r="H11" i="169"/>
  <c r="H12" i="169"/>
  <c r="H13" i="169"/>
  <c r="H28" i="169"/>
  <c r="H29" i="169"/>
  <c r="H30" i="169"/>
  <c r="H31" i="169"/>
  <c r="H32" i="169"/>
  <c r="H33" i="169"/>
  <c r="H34" i="169"/>
  <c r="H35" i="169"/>
  <c r="H36" i="169"/>
  <c r="H37" i="169"/>
  <c r="H38" i="169"/>
  <c r="H39" i="169"/>
  <c r="H40" i="169"/>
  <c r="H41" i="169"/>
  <c r="H42" i="169"/>
  <c r="H43" i="169"/>
  <c r="H44" i="169"/>
  <c r="H45" i="169"/>
  <c r="H46" i="169"/>
  <c r="H47" i="169"/>
  <c r="H60" i="169"/>
  <c r="H61" i="169"/>
  <c r="H62" i="169"/>
  <c r="H63" i="169"/>
  <c r="H64" i="169"/>
  <c r="H65" i="169"/>
  <c r="H66" i="169"/>
  <c r="H67" i="169"/>
  <c r="H68" i="169"/>
  <c r="H69" i="169"/>
  <c r="H70" i="169"/>
  <c r="H71" i="169"/>
  <c r="H72" i="169"/>
  <c r="H73" i="169"/>
  <c r="H74" i="169"/>
  <c r="H75" i="169"/>
  <c r="H76" i="169"/>
  <c r="H10" i="173"/>
  <c r="H11" i="173"/>
  <c r="H12" i="173"/>
  <c r="H13" i="173"/>
  <c r="H17" i="173"/>
  <c r="H19" i="173"/>
  <c r="H20" i="173"/>
  <c r="H21" i="173"/>
  <c r="H22" i="173"/>
  <c r="H23" i="173"/>
  <c r="H24" i="173"/>
  <c r="H25" i="173"/>
  <c r="H26" i="173"/>
  <c r="H27" i="173"/>
  <c r="H28" i="173"/>
  <c r="H29" i="173"/>
  <c r="H30" i="173"/>
  <c r="H31" i="173"/>
  <c r="H32" i="173"/>
  <c r="H36" i="173"/>
  <c r="H37" i="173"/>
  <c r="H38" i="173"/>
  <c r="H39" i="173"/>
  <c r="H40" i="173"/>
  <c r="H41" i="173"/>
  <c r="H42" i="173"/>
  <c r="H43" i="173"/>
  <c r="H44" i="173"/>
  <c r="H45" i="173"/>
  <c r="H46" i="173"/>
  <c r="H47" i="173"/>
  <c r="H48" i="173"/>
  <c r="H49" i="173"/>
  <c r="H50" i="173"/>
  <c r="H51" i="173"/>
  <c r="H52" i="173"/>
  <c r="H53" i="173"/>
  <c r="H54" i="173"/>
  <c r="H55" i="173"/>
  <c r="H56" i="173"/>
  <c r="H57" i="173"/>
  <c r="H58" i="173"/>
  <c r="H59" i="173"/>
  <c r="H60" i="173"/>
  <c r="H61" i="173"/>
  <c r="H62" i="173"/>
  <c r="H63" i="173"/>
  <c r="H64" i="173"/>
  <c r="H65" i="173"/>
  <c r="H66" i="173"/>
  <c r="H67" i="173"/>
  <c r="H68" i="173"/>
  <c r="H69" i="173"/>
  <c r="H70" i="173"/>
  <c r="H71" i="173"/>
  <c r="H72" i="173"/>
  <c r="H73" i="173"/>
  <c r="H74" i="173"/>
  <c r="H75" i="173"/>
  <c r="B76" i="173"/>
  <c r="G9" i="261" l="1"/>
  <c r="G81" i="261" s="1"/>
  <c r="G10" i="264" l="1"/>
  <c r="E15" i="254"/>
  <c r="D15" i="254"/>
  <c r="E14" i="254"/>
  <c r="D14" i="254"/>
  <c r="C14" i="254"/>
  <c r="E13" i="254"/>
  <c r="D13" i="254"/>
  <c r="C13" i="254"/>
  <c r="E12" i="254"/>
  <c r="D12" i="254"/>
  <c r="C12" i="254"/>
  <c r="E11" i="254"/>
  <c r="D11" i="254"/>
  <c r="C11" i="254"/>
  <c r="E10" i="254"/>
  <c r="D10" i="254"/>
  <c r="C10" i="254"/>
  <c r="C9" i="254"/>
  <c r="B14" i="254"/>
  <c r="B13" i="254"/>
  <c r="B12" i="254"/>
  <c r="B11" i="254"/>
  <c r="B9" i="254"/>
  <c r="B10" i="254"/>
  <c r="B4" i="254"/>
  <c r="B2" i="254"/>
  <c r="F1" i="254"/>
  <c r="B1" i="254"/>
  <c r="G23" i="254" l="1"/>
  <c r="B5" i="169"/>
  <c r="B5" i="170"/>
  <c r="B5" i="173"/>
  <c r="H4" i="169"/>
  <c r="H4" i="170"/>
  <c r="B2" i="159"/>
  <c r="B2" i="169"/>
  <c r="B2" i="170"/>
  <c r="B2" i="173"/>
  <c r="B1" i="159"/>
  <c r="B1" i="169"/>
  <c r="B1" i="170"/>
  <c r="B1" i="173"/>
  <c r="F1" i="159"/>
  <c r="F1" i="169"/>
  <c r="F1" i="170"/>
  <c r="F1" i="173"/>
  <c r="H9" i="173" l="1"/>
  <c r="H9" i="169" l="1"/>
  <c r="G22" i="254" l="1"/>
  <c r="G24" i="254" s="1"/>
  <c r="G25" i="254" s="1"/>
  <c r="I23" i="254" l="1"/>
  <c r="G9" i="264" s="1"/>
  <c r="I22" i="254"/>
  <c r="H41" i="262" l="1"/>
  <c r="H50" i="262" s="1"/>
  <c r="G9" i="263" l="1"/>
  <c r="G81" i="263" s="1"/>
  <c r="G11" i="264" s="1"/>
  <c r="G13" i="264" s="1"/>
  <c r="G14" i="264" s="1"/>
  <c r="G15" i="264" s="1"/>
  <c r="G16" i="264" s="1"/>
  <c r="G17" i="264" s="1"/>
  <c r="G18" i="264" s="1"/>
  <c r="G19" i="264" s="1"/>
  <c r="M19" i="264" l="1"/>
  <c r="J19" i="264"/>
  <c r="J20" i="264" s="1"/>
  <c r="J21" i="264" s="1"/>
</calcChain>
</file>

<file path=xl/sharedStrings.xml><?xml version="1.0" encoding="utf-8"?>
<sst xmlns="http://schemas.openxmlformats.org/spreadsheetml/2006/main" count="715" uniqueCount="361">
  <si>
    <t>ITEM NO</t>
  </si>
  <si>
    <t>DESCRIPTION</t>
  </si>
  <si>
    <t>UNIT</t>
  </si>
  <si>
    <t>QUANTITY</t>
  </si>
  <si>
    <t>RATE</t>
  </si>
  <si>
    <t>AMOUNT</t>
  </si>
  <si>
    <t>t</t>
  </si>
  <si>
    <t>SCHEDULE A: ROADWORKS</t>
  </si>
  <si>
    <t>LI</t>
  </si>
  <si>
    <t>Province of KwaZulu-Natal</t>
  </si>
  <si>
    <t>Department of Transport</t>
  </si>
  <si>
    <t>Lump Sum</t>
  </si>
  <si>
    <t>TOTAL CARRIED FORWARD</t>
  </si>
  <si>
    <t>GENERAL REQUIREMENTS AND PAYMENT</t>
  </si>
  <si>
    <t>C1.2</t>
  </si>
  <si>
    <t>C1.2.1</t>
  </si>
  <si>
    <t>Environmental Management</t>
  </si>
  <si>
    <t>C1.2.1.1</t>
  </si>
  <si>
    <t>Monitoring of compliance with and reporting on the EMP</t>
  </si>
  <si>
    <t>month</t>
  </si>
  <si>
    <t>C1.2.1.2</t>
  </si>
  <si>
    <t>Dedicated environmental officer (if specified in the Contract Documentation)</t>
  </si>
  <si>
    <t>km</t>
  </si>
  <si>
    <r>
      <t>m</t>
    </r>
    <r>
      <rPr>
        <vertAlign val="superscript"/>
        <sz val="10"/>
        <rFont val="Arial"/>
        <family val="2"/>
      </rPr>
      <t>3</t>
    </r>
  </si>
  <si>
    <t>%</t>
  </si>
  <si>
    <t>TOTAL BROUGHT FORWARD</t>
  </si>
  <si>
    <t>C1.2.5</t>
  </si>
  <si>
    <t>Safety</t>
  </si>
  <si>
    <t>C1.2.5.1</t>
  </si>
  <si>
    <t>Health and safety plan</t>
  </si>
  <si>
    <t>C1.2.5.2</t>
  </si>
  <si>
    <t>Implementation of health and safety plan</t>
  </si>
  <si>
    <t>C1.2.6.2</t>
  </si>
  <si>
    <t>C1.2.6.3</t>
  </si>
  <si>
    <t>Preventive and/or mitigation measures</t>
  </si>
  <si>
    <t>Handling cost, profit and all other charges in respect of item C1.2.6.2</t>
  </si>
  <si>
    <t>No</t>
  </si>
  <si>
    <t>C1.2.8</t>
  </si>
  <si>
    <t>Dayworks</t>
  </si>
  <si>
    <t>C1.2.8.1</t>
  </si>
  <si>
    <t>Personnel</t>
  </si>
  <si>
    <t>(a)</t>
  </si>
  <si>
    <t>Unskilled labourer</t>
  </si>
  <si>
    <t>(b)</t>
  </si>
  <si>
    <t xml:space="preserve">(c) </t>
  </si>
  <si>
    <t>(d)</t>
  </si>
  <si>
    <t>(e)</t>
  </si>
  <si>
    <t>(f)</t>
  </si>
  <si>
    <t>Semi-skilled labourer</t>
  </si>
  <si>
    <t>Skilled labourer</t>
  </si>
  <si>
    <t>Gang leader</t>
  </si>
  <si>
    <t>C1.2.8.2</t>
  </si>
  <si>
    <t>Construction Equipment (specify size and/or model number)</t>
  </si>
  <si>
    <t>(h)</t>
  </si>
  <si>
    <t>C1.2.8.3</t>
  </si>
  <si>
    <t>Vehicles (specify size)</t>
  </si>
  <si>
    <t>Light delivery vehicle</t>
  </si>
  <si>
    <t>Flatbed truck</t>
  </si>
  <si>
    <t>(c)</t>
  </si>
  <si>
    <t>C1.3</t>
  </si>
  <si>
    <t>CONTRACTOR'S SITE ESTABLISHMENT AND GENERAL OBLIGATIONS</t>
  </si>
  <si>
    <t>C1.3.1</t>
  </si>
  <si>
    <t>The Contractor's general obligations</t>
  </si>
  <si>
    <t>C1.3.1.1</t>
  </si>
  <si>
    <t>C1.3.1.2</t>
  </si>
  <si>
    <t>C1.3.1.3</t>
  </si>
  <si>
    <t>Fixed obligations</t>
  </si>
  <si>
    <t>Value-related obligations</t>
  </si>
  <si>
    <t>Time-related obligations</t>
  </si>
  <si>
    <t>C1.3.2</t>
  </si>
  <si>
    <t>Contract sign boards</t>
  </si>
  <si>
    <r>
      <t>m</t>
    </r>
    <r>
      <rPr>
        <vertAlign val="superscript"/>
        <sz val="10"/>
        <rFont val="Arial"/>
        <family val="2"/>
      </rPr>
      <t>2</t>
    </r>
  </si>
  <si>
    <t>C1.4</t>
  </si>
  <si>
    <t>FACILITIES FOR THE ENGINEER</t>
  </si>
  <si>
    <t>C1.4.1</t>
  </si>
  <si>
    <t>Site accommodation</t>
  </si>
  <si>
    <t>C1.4.1.1</t>
  </si>
  <si>
    <t>C1.4.1.2</t>
  </si>
  <si>
    <t>C1.4.1.3</t>
  </si>
  <si>
    <t>C1.4.1.4</t>
  </si>
  <si>
    <t>C1.4.1.5</t>
  </si>
  <si>
    <t>C1.4.1.6</t>
  </si>
  <si>
    <t>C1.4.1.7</t>
  </si>
  <si>
    <t>Offices and conference room</t>
  </si>
  <si>
    <t>Laboratories</t>
  </si>
  <si>
    <t>Open concrete working floors and verandas</t>
  </si>
  <si>
    <t>Roofs over open concrete working floors and verandas</t>
  </si>
  <si>
    <t>Store rooms inside the laboratory</t>
  </si>
  <si>
    <t>Car ports</t>
  </si>
  <si>
    <t>Ablution unit (equipment as specified)</t>
  </si>
  <si>
    <t>C1.4.1.13</t>
  </si>
  <si>
    <t>C1.4.1.14</t>
  </si>
  <si>
    <t>Rented housing paid for by the Contractor</t>
  </si>
  <si>
    <t>Contractor's handling costs, profit and all other charges in respect of item C1.4.1.13</t>
  </si>
  <si>
    <t>C1.4.2</t>
  </si>
  <si>
    <t>Items measured by area</t>
  </si>
  <si>
    <t>C1.4.2.7</t>
  </si>
  <si>
    <t>C1.4.2.8</t>
  </si>
  <si>
    <t>C1.4.2.9</t>
  </si>
  <si>
    <t>Venetian blinds</t>
  </si>
  <si>
    <t>Notice boards</t>
  </si>
  <si>
    <t>White boards</t>
  </si>
  <si>
    <t>C1.4.3</t>
  </si>
  <si>
    <t>Items measured by number</t>
  </si>
  <si>
    <t>Office chair</t>
  </si>
  <si>
    <t>Laboratory high chair</t>
  </si>
  <si>
    <t>Office desk with 3 drawers (at least one lockable drawer)</t>
  </si>
  <si>
    <t>Conference table</t>
  </si>
  <si>
    <t>General purpose steel cabinet with shelves</t>
  </si>
  <si>
    <t>C1.4.3.2</t>
  </si>
  <si>
    <t>C1.4.3.4</t>
  </si>
  <si>
    <t>C1.4.3.5</t>
  </si>
  <si>
    <t>C1.4.3.8</t>
  </si>
  <si>
    <t>C1.4.3.11</t>
  </si>
  <si>
    <t>C1.4.3.13</t>
  </si>
  <si>
    <t>C1.4.3.15</t>
  </si>
  <si>
    <t>C1.4.3.19</t>
  </si>
  <si>
    <t>C1.4.3.21</t>
  </si>
  <si>
    <t>220/250 volt power outlet plug point</t>
  </si>
  <si>
    <t>Single 1 500 mm, 58 watt fluorescent tube ceilling light</t>
  </si>
  <si>
    <t>Extractor fan</t>
  </si>
  <si>
    <t>Wash-hand basin</t>
  </si>
  <si>
    <t>C1.4.3.23</t>
  </si>
  <si>
    <t>C1.4.3.24</t>
  </si>
  <si>
    <t>C1.4.3.29</t>
  </si>
  <si>
    <t>C1.4.3.30</t>
  </si>
  <si>
    <t>C1.4.3.31</t>
  </si>
  <si>
    <t>Fire extinguisher 9,0 kg, dry powder type</t>
  </si>
  <si>
    <t>Air-conditioning unit</t>
  </si>
  <si>
    <t>A3 / A4 colour printer, copier, scanner</t>
  </si>
  <si>
    <t>A4 colour printer, copier, scanner</t>
  </si>
  <si>
    <t>Rain gauge</t>
  </si>
  <si>
    <t>C1.4.4</t>
  </si>
  <si>
    <t>Prime cost items</t>
  </si>
  <si>
    <t>C1.4.4.1</t>
  </si>
  <si>
    <t>C1.4.4.2</t>
  </si>
  <si>
    <t>Cell phones costs, including pro-rate rentals, for calls made in connection with contract administration</t>
  </si>
  <si>
    <t>Handling cost and profit in respect of item C1.4.4.1</t>
  </si>
  <si>
    <t>C1.4.5</t>
  </si>
  <si>
    <t>Services at site offices, laboratories and site accommodation</t>
  </si>
  <si>
    <t>C1.4.5.1</t>
  </si>
  <si>
    <t>Fixed costs</t>
  </si>
  <si>
    <t>C1.4.5.2</t>
  </si>
  <si>
    <t>Running costs</t>
  </si>
  <si>
    <t>(a.i)</t>
  </si>
  <si>
    <t>(a.ii)</t>
  </si>
  <si>
    <t>hour</t>
  </si>
  <si>
    <t>(b.i)</t>
  </si>
  <si>
    <t>(b.ii)</t>
  </si>
  <si>
    <t>C5.4</t>
  </si>
  <si>
    <t>STABILISATION</t>
  </si>
  <si>
    <t>C5.4.2</t>
  </si>
  <si>
    <t>Chemical stabilisation</t>
  </si>
  <si>
    <t>C5.4.2.1</t>
  </si>
  <si>
    <t>C5.4.5</t>
  </si>
  <si>
    <t>Cementitious stabilisation agents for pavement layers</t>
  </si>
  <si>
    <t>C5.4.5.2</t>
  </si>
  <si>
    <t>C5.4.8</t>
  </si>
  <si>
    <t>C5.4.8.4</t>
  </si>
  <si>
    <t>C5.4.10</t>
  </si>
  <si>
    <t>Provision and application of water for curing</t>
  </si>
  <si>
    <t>C5.5</t>
  </si>
  <si>
    <t>RECONSTRUCTION OF PAVEMENT LAYERS</t>
  </si>
  <si>
    <t>(a.iii)</t>
  </si>
  <si>
    <t>(c.i)</t>
  </si>
  <si>
    <t>(c.ii)</t>
  </si>
  <si>
    <t>C8.3</t>
  </si>
  <si>
    <t>TEXTURE TREATMENT</t>
  </si>
  <si>
    <t>C8.3.1</t>
  </si>
  <si>
    <t>Texture treatment</t>
  </si>
  <si>
    <t>C8.3.1.1</t>
  </si>
  <si>
    <t>C8.3.1.2</t>
  </si>
  <si>
    <t>C20.1</t>
  </si>
  <si>
    <t>TESTING MATERIALS AND JUDGEMENT OF WORKMANSHIP</t>
  </si>
  <si>
    <t>C20.1.2</t>
  </si>
  <si>
    <t>Special tests requested by the Engineer</t>
  </si>
  <si>
    <t>(d.i)</t>
  </si>
  <si>
    <t>Employer’s contribution to other special tests</t>
  </si>
  <si>
    <t>Handling costs and profit in respect of item C20.1.2.2(a)</t>
  </si>
  <si>
    <t>C20.1.2.2</t>
  </si>
  <si>
    <t>ℓ</t>
  </si>
  <si>
    <r>
      <t>m</t>
    </r>
    <r>
      <rPr>
        <sz val="10"/>
        <rFont val="Calibri"/>
        <family val="2"/>
      </rPr>
      <t>²</t>
    </r>
  </si>
  <si>
    <t>kℓ</t>
  </si>
  <si>
    <t>Prov Sum</t>
  </si>
  <si>
    <t>PC Sum</t>
  </si>
  <si>
    <t>Client Line 1:</t>
  </si>
  <si>
    <t>Client Line 2:</t>
  </si>
  <si>
    <t>C10.1.3.1</t>
  </si>
  <si>
    <t>Multiple stone seals including a cover spray, if specified using:</t>
  </si>
  <si>
    <t>C10.1.3</t>
  </si>
  <si>
    <t>GENERAL REQUIREMENTS FOR SURFACE TREATMENTS</t>
  </si>
  <si>
    <t>C10.1</t>
  </si>
  <si>
    <t>EXPANDED PUBLIC WORKS PROGRAMME (EPWP)</t>
  </si>
  <si>
    <t>F5.01</t>
  </si>
  <si>
    <t xml:space="preserve">Provision of training venue facility, including the cost of transport the learners to and from this facility </t>
  </si>
  <si>
    <t>F5.02</t>
  </si>
  <si>
    <t>Training of learners employed by main contractor:</t>
  </si>
  <si>
    <t>F5.03</t>
  </si>
  <si>
    <t>Payments associated with the NYS programme only:</t>
  </si>
  <si>
    <t>hr</t>
  </si>
  <si>
    <t>CONTRACT PARTICIPATION GOALS</t>
  </si>
  <si>
    <t xml:space="preserve">Procurement of Targeted Enterprise subcontractors as described in Part G </t>
  </si>
  <si>
    <t>Construction Works for Targeted Enterprises</t>
  </si>
  <si>
    <t>Contractor's management fee for managing emerging contractors under CPG</t>
  </si>
  <si>
    <t>Training of learners employed by the main contractor or by the Targeted Enterprise subcontractors:</t>
  </si>
  <si>
    <t>FROM PAGE</t>
  </si>
  <si>
    <t>C2.3 SUMMARY OF BILL OF QUANTITIES</t>
  </si>
  <si>
    <t>TOTAL SCHEDULE G: CONTRACT PARTICIPATION GOALS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</si>
  <si>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</si>
  <si>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</si>
  <si>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</si>
  <si>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</si>
  <si>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TO SUMMARY</t>
  </si>
  <si>
    <t>TOTAL CARRIED FORWARD TO SUMMARY</t>
  </si>
  <si>
    <t>Contract No</t>
  </si>
  <si>
    <t>Contract Description</t>
  </si>
  <si>
    <t>SCHEDULE A: ROADWORKS - SUMMARY</t>
  </si>
  <si>
    <t>CHAPTER</t>
  </si>
  <si>
    <t>Prime Cost</t>
  </si>
  <si>
    <t>F1</t>
  </si>
  <si>
    <t>Generic Skills</t>
  </si>
  <si>
    <t>Training costs</t>
  </si>
  <si>
    <t>Handling costs and profit in respect of subitem F5.02(a)(i) above.</t>
  </si>
  <si>
    <t>Entrepreneurial skills:</t>
  </si>
  <si>
    <t>Generic Skills:</t>
  </si>
  <si>
    <t>Handling costs and profit in respect of subitem F5.02(b)(i) above.</t>
  </si>
  <si>
    <t>Construction skills:</t>
  </si>
  <si>
    <t>Transportation &amp; accommodation costs of selected leaners, while receiving off-site training:</t>
  </si>
  <si>
    <t>(d.ii)</t>
  </si>
  <si>
    <t>Handling costs and profit in respect of subitem F5.02(d)(i) above.</t>
  </si>
  <si>
    <t>Handling costs and profit in respect of subitem F5.02(c)(i) above.</t>
  </si>
  <si>
    <t>(e.i)</t>
  </si>
  <si>
    <t>(e.ii)</t>
  </si>
  <si>
    <t>(f.i)</t>
  </si>
  <si>
    <t>(f.ii)</t>
  </si>
  <si>
    <t>Employment of NYS youth workers</t>
  </si>
  <si>
    <t>Provision of tools and apparel for the NYS workers</t>
  </si>
  <si>
    <t>Handling cost and profit in respect of subitem F5.03(a) and (b) above</t>
  </si>
  <si>
    <t>Training of NYS youth workers:</t>
  </si>
  <si>
    <t>Provision of training for NYS youth workers</t>
  </si>
  <si>
    <t>Handling costs and profit in respect of subitem subitem F5.03(d)(i) above</t>
  </si>
  <si>
    <t>Liaison with the Employer’s project manager and the training service provider:</t>
  </si>
  <si>
    <t>Liaison conducted by the Construction Manager</t>
  </si>
  <si>
    <t>Liaison conducted by senior site foreman</t>
  </si>
  <si>
    <t>EPWP Branding (refer to spec)</t>
  </si>
  <si>
    <t xml:space="preserve">Prime cost sum for EPWP branding   </t>
  </si>
  <si>
    <t>Handling costs and profit in respect of sub item F5.03(f)(i) above</t>
  </si>
  <si>
    <t>G1</t>
  </si>
  <si>
    <t xml:space="preserve">Contractor's charge for the management and execution of the Targeted Enterprise procurement process: </t>
  </si>
  <si>
    <t>Procurement process for totality of all tenders concluded for the appointment of CIDB contractor grading designation 1CE PE Targeted Enterprise subcontractors (100 copies of the tender doc required for each individual tender)</t>
  </si>
  <si>
    <t>Procurement process for the totality of all tenders concluded for the appointment of CIDB contractor grading designation 2CE PE Targeted Enterprise subcontractors (80 copies of the tender doc required for each individual tender)</t>
  </si>
  <si>
    <t>Procurement process for the totality of all tenders concluded for the appointment of CIDB contractor grading designation 3CE PE Targeted Enterprise subcontractors (60 copies of the tender doc required for each individual tender)</t>
  </si>
  <si>
    <t>Payments associated with the construction Works carried out by Targeted Enterprise subcontractors appointed in terms of Part G</t>
  </si>
  <si>
    <t>Supply of materials and small plant to assist Targeted Enterprise subcontractors appointed in terms of Part G</t>
  </si>
  <si>
    <t>G1.04</t>
  </si>
  <si>
    <t>G1.01</t>
  </si>
  <si>
    <t>G1.02</t>
  </si>
  <si>
    <t>G1.03</t>
  </si>
  <si>
    <t>Handling costs and profit in respect of subitem G1.04 (a)(i) above</t>
  </si>
  <si>
    <t>Handling costs and profit in respect of subitem G1.04 (b)(i) above.</t>
  </si>
  <si>
    <t>Handling costs and profit in respect of subitem G1.04 (d)(i) above.</t>
  </si>
  <si>
    <t>Handling costs and profit in respect of subitem G1.02(a) above</t>
  </si>
  <si>
    <t>Handling costs and profit in respect of subitem G1.02(c) above</t>
  </si>
  <si>
    <t>SCHEDULE</t>
  </si>
  <si>
    <t>TOTAL SCHEDULE A: ROADWORKS</t>
  </si>
  <si>
    <t>SCHEDULE F: EXPANDED PUBLIC WORKS PROGRAMME (EPWP) - SUMMARY</t>
  </si>
  <si>
    <t>TOTAL SCHEDULE F: EXPANDED PUBLIC WORKS PROGRAMME (EPWP)</t>
  </si>
  <si>
    <t>SCHEDULE G:CONTRACT PARTICIPATION GOALS - SUMMARY</t>
  </si>
  <si>
    <t>SUBTOTAL 1</t>
  </si>
  <si>
    <t>SUBTOTAL 2</t>
  </si>
  <si>
    <t>SUBTOTAL 3</t>
  </si>
  <si>
    <t>Signed on behalf of the Tenderer: ……………………………………………………. (Signature)
Date: …………………………………………………..
Tenderer’s Name: ………………………………………………………………. (Company Name)</t>
  </si>
  <si>
    <t>Using cemented material compacted to 150 mm thick</t>
  </si>
  <si>
    <t>Chemical stabilisation (150mm) of pavement layers (Subbase Layer of G6 quality material)</t>
  </si>
  <si>
    <t>GE Nano</t>
  </si>
  <si>
    <t>Cement (for pavement layer) CEM II 32,5 A-L cement</t>
  </si>
  <si>
    <t>20 mm and 10 mm aggregate (grade 1 aggregate with 80/100 pen grade bitumen)</t>
  </si>
  <si>
    <t>Other special tests requested by the engineer</t>
  </si>
  <si>
    <t>Motor grader Cat 140G Grader or equivalent</t>
  </si>
  <si>
    <t>Front end loader backhoe  Cat 428 TLB or equivalent</t>
  </si>
  <si>
    <t>Vibratory roller Bomag 90 Pedestrian roller or equivalent</t>
  </si>
  <si>
    <t>10 m³ Tipper Trucks</t>
  </si>
  <si>
    <t>CPG</t>
  </si>
  <si>
    <t>Application of slurry for texture improvement, applied by hand (Grade A ggregate, 60 % stable-grade anionic bitumen,  1% Ordinary portland cement)</t>
  </si>
  <si>
    <t>Application of slurry for texture improvement, applied by spreader box ((Grade A ggregate, 60 % stable-grade anionic bitumen,  1% Ordinary portland cement)</t>
  </si>
  <si>
    <t>PSC1.2.10</t>
  </si>
  <si>
    <t>Community Participation</t>
  </si>
  <si>
    <t>Cost for community Participation (PLC and CLO)</t>
  </si>
  <si>
    <t>Handling costs and profit in respect of sub-item PSC1.2.10(a) above</t>
  </si>
  <si>
    <t>C1.4.3.20</t>
  </si>
  <si>
    <t>Laboratory basin</t>
  </si>
  <si>
    <t>C1.4.3.22</t>
  </si>
  <si>
    <t>Fume cupboard</t>
  </si>
  <si>
    <t>C1.4.3.36</t>
  </si>
  <si>
    <t>Measuring wheel</t>
  </si>
  <si>
    <t>C1.4.3.37</t>
  </si>
  <si>
    <t>First aid kit</t>
  </si>
  <si>
    <t>C1.4.4.5</t>
  </si>
  <si>
    <t>The provision of internet conectivity and WIFI data for Engineer's site staff</t>
  </si>
  <si>
    <t>C1.4.4.6</t>
  </si>
  <si>
    <t>Handling cost and profit in respect of item C1.4.4.5</t>
  </si>
  <si>
    <t>C1.4.4.9</t>
  </si>
  <si>
    <t>The provision of a complete 220/250 volt single phase electrical power installation, including all poles, insulators, wiring, switchboards, mains connection, meters, etc.</t>
  </si>
  <si>
    <t>C1.4.4.10</t>
  </si>
  <si>
    <t>Handling cost and profit in respect of item C1.4.4.9</t>
  </si>
  <si>
    <t>C1.4.8</t>
  </si>
  <si>
    <t>Site security measures for the Engineer's facilities</t>
  </si>
  <si>
    <t>C1.4.8.1</t>
  </si>
  <si>
    <t>Supply and installation of all required security measures at the Engineer's site offices and laboratories</t>
  </si>
  <si>
    <t>C1.4.8.2</t>
  </si>
  <si>
    <t>Provision of security gaurds / watchmen and an armed response service at the Engineer's site offices and laboratories</t>
  </si>
  <si>
    <t>Bituminous stabilisation agent</t>
  </si>
  <si>
    <t>Addition of cementitious stabilisation agents (CEM II 32,5 A-L) for pavement layers and spreading the agent using bags and labour enhancement methods.</t>
  </si>
  <si>
    <t>C5.5.1</t>
  </si>
  <si>
    <t>Compiling and implementing M&amp;U plans for the reconstruction of an existing road pavement</t>
  </si>
  <si>
    <t>C5.5.18</t>
  </si>
  <si>
    <t>In-situ reconstruction of a pavement layer using conventional construction equipment to construct a stabalised subbase layer</t>
  </si>
  <si>
    <t>C5.5.18.2</t>
  </si>
  <si>
    <t>Emulsion stabilised subbase layer compacted to 97% of MDD:</t>
  </si>
  <si>
    <t>CHAPTER F1</t>
  </si>
  <si>
    <t>CHAPTER G1</t>
  </si>
  <si>
    <t>C53</t>
  </si>
  <si>
    <t>C29</t>
  </si>
  <si>
    <t>C30</t>
  </si>
  <si>
    <t>C31</t>
  </si>
  <si>
    <t>C40</t>
  </si>
  <si>
    <t>C41</t>
  </si>
  <si>
    <t>C43</t>
  </si>
  <si>
    <t>C48</t>
  </si>
  <si>
    <t>MAIN CONTRACTOR'S SHARE</t>
  </si>
  <si>
    <t>Schedule A/COST OF WORK</t>
  </si>
  <si>
    <t>CPG AMOUNT ACHIEVED</t>
  </si>
  <si>
    <t>MAIN CONTRACTOR'S COST OF WORK (Schedule A)</t>
  </si>
  <si>
    <t>Schedule F/EPWP</t>
  </si>
  <si>
    <t>TOTAL COST TO GENERATE CPG %</t>
  </si>
  <si>
    <t>Minimum 35% value</t>
  </si>
  <si>
    <t>THE RESEAL OF MAIN ROAD P209  FROM KM 0.000 TO KM 6,00 IN THE LADYSMITH REGION</t>
  </si>
  <si>
    <t>C1.2.6</t>
  </si>
  <si>
    <t>Work adjacent to properties</t>
  </si>
  <si>
    <t>PSC1.2.11</t>
  </si>
  <si>
    <t xml:space="preserve">(a) Compliance with COVID-19 regulations </t>
  </si>
  <si>
    <t xml:space="preserve">Lump Sum </t>
  </si>
  <si>
    <t xml:space="preserve">(b) Handling Cost and profit in respect to sub-item PSC1,2,11 above </t>
  </si>
  <si>
    <t>No.</t>
  </si>
  <si>
    <t>C9.1</t>
  </si>
  <si>
    <t>ASPHALT LAYERS</t>
  </si>
  <si>
    <t>C9.1.3</t>
  </si>
  <si>
    <t>Application of bond coat</t>
  </si>
  <si>
    <t>C9.1.3.1</t>
  </si>
  <si>
    <t>Stable grade 30% net bitumen emulsion as specified. Applied with a calibrated distributer</t>
  </si>
  <si>
    <t>C9.1.5.2</t>
  </si>
  <si>
    <t>Rehabilitation</t>
  </si>
  <si>
    <t>Stone skeletal mix - continuously graded (40mm, 60/70 pen grade bitumen, design class 1/level 1 and hand/paper placing technique)</t>
  </si>
  <si>
    <t>C9.1.9</t>
  </si>
  <si>
    <t>Application of rolled in chippings (13,2mm)</t>
  </si>
  <si>
    <t>C9.1.9.1</t>
  </si>
  <si>
    <t>By means of chip spreader</t>
  </si>
  <si>
    <t>(a.iv)</t>
  </si>
  <si>
    <t>Procurement process for the totality of all tenders concluded for the appointment of CIDB contractor grading designation 4CE PE Targeted Enterprise subcontractors (60 copies of the tender doc required for each individual tender)</t>
  </si>
  <si>
    <t/>
  </si>
  <si>
    <t>ZNB 01581/00000/00/HOD/INF/22/T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</si>
</sst>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R&quot;#,##0;\-&quot;R&quot;#,##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b/>
      <sz val="9"/>
      <name val="Arial"/>
      <family val="2"/>
    </font>
    <font>
      <b/>
      <sz val="10"/>
      <color rgb="FF000000"/>
      <name val="Arial"/>
      <family val="2"/>
    </font>
    <font>
      <b/>
      <sz val="8"/>
      <color rgb="FF000000"/>
      <name val="Arial"/>
      <family val="2"/>
    </font>
    <font>
      <sz val="10"/>
      <name val="Tahoma"/>
      <family val="2"/>
    </font>
    <font>
      <sz val="10"/>
      <color theme="1"/>
      <name val="Arial"/>
      <family val="2"/>
    </font>
    <font>
      <sz val="10"/>
      <color rgb="FF000000"/>
      <name val="Arial"/>
      <family val="2"/>
    </font>
    <font>
      <sz val="8"/>
      <name val="Arial"/>
      <family val="2"/>
    </font>
    <font>
      <b/>
      <sz val="11"/>
      <color theme="1"/>
      <name val="Arial"/>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s>
  <cellStyleXfs count="26">
    <xf numFmtId="0" fontId="0" fillId="0" borderId="0"/>
    <xf numFmtId="167" fontId="5" fillId="0" borderId="0" applyFont="0" applyFill="0" applyBorder="0" applyAlignment="0" applyProtection="0"/>
    <xf numFmtId="3"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0" fontId="8" fillId="0" borderId="0"/>
    <xf numFmtId="0" fontId="7" fillId="0" borderId="0"/>
    <xf numFmtId="9" fontId="5" fillId="0" borderId="0" applyFont="0" applyFill="0" applyBorder="0" applyAlignment="0" applyProtection="0"/>
    <xf numFmtId="0" fontId="4" fillId="0" borderId="0"/>
    <xf numFmtId="0" fontId="9" fillId="0" borderId="9"/>
    <xf numFmtId="0" fontId="10" fillId="0" borderId="0"/>
    <xf numFmtId="170" fontId="5" fillId="0" borderId="10" applyFill="0" applyProtection="0"/>
    <xf numFmtId="0" fontId="5" fillId="0" borderId="0"/>
    <xf numFmtId="0" fontId="3" fillId="0" borderId="0"/>
    <xf numFmtId="43"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5" fillId="0" borderId="0"/>
    <xf numFmtId="4" fontId="10" fillId="0" borderId="0" applyProtection="0"/>
    <xf numFmtId="5" fontId="11" fillId="0" borderId="0" applyFont="0" applyFill="0" applyBorder="0" applyAlignment="0" applyProtection="0"/>
    <xf numFmtId="0" fontId="2" fillId="0" borderId="0"/>
    <xf numFmtId="171" fontId="2" fillId="0" borderId="0" applyFont="0" applyFill="0" applyBorder="0" applyAlignment="0" applyProtection="0"/>
    <xf numFmtId="0" fontId="12" fillId="0" borderId="0"/>
    <xf numFmtId="166" fontId="5" fillId="0" borderId="0" applyFont="0" applyFill="0" applyBorder="0" applyAlignment="0" applyProtection="0"/>
    <xf numFmtId="0" fontId="1" fillId="0" borderId="0"/>
    <xf numFmtId="0" fontId="19" fillId="0" borderId="0"/>
  </cellStyleXfs>
  <cellXfs count="263">
    <xf numFmtId="0" fontId="0" fillId="0" borderId="0" xfId="0"/>
    <xf numFmtId="0" fontId="5" fillId="0" borderId="0" xfId="17" applyAlignment="1">
      <alignment vertical="center"/>
    </xf>
    <xf numFmtId="0" fontId="5" fillId="0" borderId="0" xfId="17" applyAlignment="1">
      <alignment horizontal="left" vertical="center"/>
    </xf>
    <xf numFmtId="0" fontId="5" fillId="0" borderId="0" xfId="17" applyAlignment="1">
      <alignment horizontal="center" vertical="center"/>
    </xf>
    <xf numFmtId="0" fontId="5" fillId="0" borderId="0" xfId="17" applyAlignment="1">
      <alignment horizontal="right" vertical="center"/>
    </xf>
    <xf numFmtId="0" fontId="6" fillId="0" borderId="0" xfId="17" applyFont="1" applyAlignment="1">
      <alignment horizontal="right" vertical="center"/>
    </xf>
    <xf numFmtId="49" fontId="6" fillId="0" borderId="0" xfId="17" applyNumberFormat="1" applyFont="1" applyAlignment="1">
      <alignment horizontal="left" vertical="center" wrapText="1"/>
    </xf>
    <xf numFmtId="0" fontId="6" fillId="0" borderId="0" xfId="17" applyFont="1" applyAlignment="1">
      <alignment horizontal="center" vertical="center"/>
    </xf>
    <xf numFmtId="49" fontId="6" fillId="0" borderId="11" xfId="17" applyNumberFormat="1" applyFont="1" applyBorder="1" applyAlignment="1">
      <alignment horizontal="center" vertical="center" wrapText="1"/>
    </xf>
    <xf numFmtId="0" fontId="6" fillId="0" borderId="11" xfId="17" applyFont="1" applyBorder="1" applyAlignment="1">
      <alignment horizontal="center" vertical="center" wrapText="1"/>
    </xf>
    <xf numFmtId="0" fontId="6" fillId="0" borderId="0" xfId="17" applyFont="1" applyAlignment="1">
      <alignment horizontal="center" vertical="center" wrapText="1"/>
    </xf>
    <xf numFmtId="49" fontId="5" fillId="0" borderId="1" xfId="17" applyNumberFormat="1" applyBorder="1" applyAlignment="1">
      <alignment horizontal="left" vertical="center" wrapText="1"/>
    </xf>
    <xf numFmtId="0" fontId="5" fillId="0" borderId="1" xfId="17" applyBorder="1" applyAlignment="1">
      <alignment horizontal="left" vertical="center" wrapText="1"/>
    </xf>
    <xf numFmtId="0" fontId="5" fillId="0" borderId="1" xfId="17" applyBorder="1" applyAlignment="1">
      <alignment horizontal="center" wrapText="1"/>
    </xf>
    <xf numFmtId="0" fontId="5" fillId="0" borderId="1" xfId="17" applyBorder="1" applyAlignment="1">
      <alignment wrapText="1"/>
    </xf>
    <xf numFmtId="168" fontId="5" fillId="0" borderId="1" xfId="3" applyNumberFormat="1" applyFont="1" applyBorder="1" applyAlignment="1">
      <alignment horizontal="right" wrapText="1"/>
    </xf>
    <xf numFmtId="168" fontId="5" fillId="0" borderId="0" xfId="3" applyNumberFormat="1" applyFont="1" applyBorder="1" applyAlignment="1">
      <alignment horizontal="right" wrapText="1"/>
    </xf>
    <xf numFmtId="0" fontId="6" fillId="0" borderId="1" xfId="17" applyFont="1" applyBorder="1" applyAlignment="1">
      <alignment horizontal="left" vertical="center" wrapText="1"/>
    </xf>
    <xf numFmtId="49" fontId="5" fillId="0" borderId="1" xfId="17" applyNumberFormat="1" applyBorder="1" applyAlignment="1">
      <alignment horizontal="center" vertical="center" wrapText="1"/>
    </xf>
    <xf numFmtId="0" fontId="5" fillId="0" borderId="1" xfId="17" applyBorder="1" applyAlignment="1">
      <alignment horizontal="center" vertical="center" wrapText="1"/>
    </xf>
    <xf numFmtId="3" fontId="5" fillId="0" borderId="1" xfId="1" applyNumberFormat="1" applyFont="1" applyBorder="1" applyAlignment="1">
      <alignment horizontal="center" vertical="center" wrapText="1"/>
    </xf>
    <xf numFmtId="167" fontId="5" fillId="0" borderId="1" xfId="1" applyFont="1" applyBorder="1" applyAlignment="1">
      <alignment horizontal="center" vertical="center" wrapText="1"/>
    </xf>
    <xf numFmtId="168" fontId="5" fillId="0" borderId="1" xfId="3" applyNumberFormat="1" applyFont="1" applyBorder="1" applyAlignment="1">
      <alignment horizontal="right" vertical="center" wrapText="1"/>
    </xf>
    <xf numFmtId="3" fontId="5" fillId="0" borderId="1" xfId="1" applyNumberFormat="1" applyFont="1" applyBorder="1" applyAlignment="1">
      <alignment horizontal="center" wrapText="1"/>
    </xf>
    <xf numFmtId="0" fontId="5" fillId="0" borderId="3" xfId="17" applyBorder="1" applyAlignment="1">
      <alignment horizontal="left" vertical="center"/>
    </xf>
    <xf numFmtId="0" fontId="5" fillId="0" borderId="3" xfId="17" applyBorder="1" applyAlignment="1">
      <alignment horizontal="left" vertical="center" wrapText="1"/>
    </xf>
    <xf numFmtId="169" fontId="5" fillId="0" borderId="1" xfId="17" applyNumberFormat="1" applyBorder="1" applyAlignment="1">
      <alignment wrapText="1"/>
    </xf>
    <xf numFmtId="0" fontId="6" fillId="0" borderId="0" xfId="17" applyFont="1" applyAlignment="1">
      <alignment vertical="center"/>
    </xf>
    <xf numFmtId="49" fontId="6" fillId="0" borderId="12" xfId="17" applyNumberFormat="1" applyFont="1" applyBorder="1" applyAlignment="1">
      <alignment vertical="center"/>
    </xf>
    <xf numFmtId="0" fontId="6" fillId="0" borderId="13" xfId="17" applyFont="1" applyBorder="1" applyAlignment="1">
      <alignment vertical="center"/>
    </xf>
    <xf numFmtId="49" fontId="6" fillId="0" borderId="13" xfId="17" applyNumberFormat="1" applyFont="1" applyBorder="1" applyAlignment="1">
      <alignment vertical="center"/>
    </xf>
    <xf numFmtId="168" fontId="6" fillId="0" borderId="11" xfId="1"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49" fontId="5" fillId="0" borderId="0" xfId="17" applyNumberFormat="1" applyAlignment="1">
      <alignment horizontal="left" vertical="center"/>
    </xf>
    <xf numFmtId="0" fontId="5" fillId="0" borderId="0" xfId="17"/>
    <xf numFmtId="0" fontId="5" fillId="0" borderId="1" xfId="17" applyBorder="1" applyAlignment="1">
      <alignment horizontal="center" vertical="center"/>
    </xf>
    <xf numFmtId="167" fontId="5" fillId="0" borderId="1" xfId="1" applyFont="1" applyBorder="1" applyAlignment="1">
      <alignment vertical="center" wrapText="1"/>
    </xf>
    <xf numFmtId="0" fontId="5" fillId="0" borderId="1" xfId="17" applyBorder="1" applyAlignment="1">
      <alignment horizontal="left" wrapText="1"/>
    </xf>
    <xf numFmtId="0" fontId="5" fillId="0" borderId="1" xfId="17" applyBorder="1" applyAlignment="1">
      <alignment vertical="center" wrapText="1"/>
    </xf>
    <xf numFmtId="168" fontId="5" fillId="0" borderId="0" xfId="3" applyNumberFormat="1" applyFont="1" applyBorder="1" applyAlignment="1">
      <alignment horizontal="right" vertical="center" wrapText="1"/>
    </xf>
    <xf numFmtId="168" fontId="5" fillId="0" borderId="0" xfId="1" applyNumberFormat="1" applyFont="1" applyBorder="1" applyAlignment="1">
      <alignment horizontal="right" vertical="center" wrapText="1"/>
    </xf>
    <xf numFmtId="169" fontId="5" fillId="0" borderId="1" xfId="7" applyNumberFormat="1" applyFont="1" applyBorder="1" applyAlignment="1">
      <alignment vertical="center" wrapText="1"/>
    </xf>
    <xf numFmtId="168" fontId="5" fillId="0" borderId="0" xfId="3" applyNumberFormat="1" applyFont="1" applyBorder="1" applyAlignment="1">
      <alignment vertical="center" wrapText="1"/>
    </xf>
    <xf numFmtId="0" fontId="5" fillId="0" borderId="1" xfId="17" applyBorder="1" applyAlignment="1">
      <alignment vertical="center"/>
    </xf>
    <xf numFmtId="169" fontId="5" fillId="0" borderId="1" xfId="17" applyNumberFormat="1" applyBorder="1" applyAlignment="1">
      <alignment vertical="center" wrapText="1"/>
    </xf>
    <xf numFmtId="167" fontId="5" fillId="0" borderId="1" xfId="1" applyFont="1" applyFill="1" applyBorder="1" applyAlignment="1">
      <alignment vertical="center" wrapText="1"/>
    </xf>
    <xf numFmtId="167" fontId="5" fillId="0" borderId="0" xfId="17" applyNumberFormat="1" applyAlignment="1">
      <alignment horizontal="right" vertical="center"/>
    </xf>
    <xf numFmtId="49" fontId="5" fillId="0" borderId="1" xfId="17" applyNumberFormat="1" applyBorder="1" applyAlignment="1">
      <alignment horizontal="right" vertical="center" wrapText="1"/>
    </xf>
    <xf numFmtId="0" fontId="5" fillId="0" borderId="1" xfId="17" applyBorder="1" applyAlignment="1">
      <alignment horizontal="left" vertical="center"/>
    </xf>
    <xf numFmtId="0" fontId="5" fillId="0" borderId="0" xfId="17" applyAlignment="1">
      <alignment horizontal="left" vertical="center" wrapText="1"/>
    </xf>
    <xf numFmtId="168" fontId="5" fillId="0" borderId="0" xfId="1" applyNumberFormat="1" applyFont="1" applyBorder="1" applyAlignment="1">
      <alignment horizontal="right" wrapText="1"/>
    </xf>
    <xf numFmtId="49" fontId="5" fillId="0" borderId="1" xfId="17" applyNumberFormat="1" applyBorder="1" applyAlignment="1">
      <alignment horizontal="right" vertical="top" wrapText="1"/>
    </xf>
    <xf numFmtId="169" fontId="5" fillId="0" borderId="1" xfId="7" applyNumberFormat="1" applyFont="1" applyBorder="1" applyAlignment="1">
      <alignment wrapText="1"/>
    </xf>
    <xf numFmtId="0" fontId="5" fillId="0" borderId="1" xfId="17" applyBorder="1" applyAlignment="1">
      <alignment horizontal="center"/>
    </xf>
    <xf numFmtId="0" fontId="5" fillId="0" borderId="1" xfId="17" applyBorder="1"/>
    <xf numFmtId="0" fontId="5" fillId="0" borderId="0" xfId="17" applyAlignment="1">
      <alignment horizontal="right"/>
    </xf>
    <xf numFmtId="167" fontId="5" fillId="0" borderId="1" xfId="1" applyFont="1" applyBorder="1" applyAlignment="1">
      <alignment wrapText="1"/>
    </xf>
    <xf numFmtId="0" fontId="5" fillId="0" borderId="1" xfId="17" applyBorder="1" applyAlignment="1">
      <alignment horizontal="left" vertical="top" wrapText="1"/>
    </xf>
    <xf numFmtId="167" fontId="5" fillId="0" borderId="1" xfId="1" applyFont="1" applyFill="1" applyBorder="1" applyAlignment="1">
      <alignment wrapText="1"/>
    </xf>
    <xf numFmtId="167" fontId="5" fillId="0" borderId="0" xfId="17" applyNumberFormat="1" applyAlignment="1">
      <alignment horizontal="right"/>
    </xf>
    <xf numFmtId="49" fontId="6" fillId="0" borderId="1" xfId="17" applyNumberFormat="1" applyFont="1" applyBorder="1" applyAlignment="1">
      <alignment horizontal="right" vertical="center" wrapText="1"/>
    </xf>
    <xf numFmtId="49" fontId="6" fillId="0" borderId="11" xfId="17" applyNumberFormat="1" applyFont="1" applyBorder="1" applyAlignment="1">
      <alignment vertical="center" wrapText="1"/>
    </xf>
    <xf numFmtId="49" fontId="5" fillId="0" borderId="1" xfId="17" applyNumberFormat="1" applyBorder="1" applyAlignment="1">
      <alignment vertical="center" wrapText="1"/>
    </xf>
    <xf numFmtId="49" fontId="5" fillId="0" borderId="0" xfId="17" applyNumberFormat="1" applyAlignment="1">
      <alignment vertical="center"/>
    </xf>
    <xf numFmtId="0" fontId="5" fillId="0" borderId="4" xfId="17" applyBorder="1" applyAlignment="1">
      <alignment horizontal="left" vertical="center"/>
    </xf>
    <xf numFmtId="0" fontId="5" fillId="0" borderId="4" xfId="17" applyBorder="1" applyAlignment="1">
      <alignment horizontal="center" vertical="center"/>
    </xf>
    <xf numFmtId="0" fontId="5" fillId="0" borderId="4" xfId="17" applyBorder="1" applyAlignment="1">
      <alignment vertical="center"/>
    </xf>
    <xf numFmtId="49" fontId="6" fillId="0" borderId="11" xfId="17" applyNumberFormat="1" applyFont="1" applyBorder="1" applyAlignment="1">
      <alignment vertical="center"/>
    </xf>
    <xf numFmtId="49" fontId="6" fillId="0" borderId="11" xfId="17" applyNumberFormat="1" applyFont="1" applyBorder="1" applyAlignment="1">
      <alignment horizontal="right" vertical="center" wrapText="1"/>
    </xf>
    <xf numFmtId="0" fontId="5" fillId="0" borderId="1" xfId="17" applyBorder="1" applyAlignment="1">
      <alignment horizontal="right" vertical="center" wrapText="1"/>
    </xf>
    <xf numFmtId="49" fontId="6" fillId="0" borderId="12" xfId="17" applyNumberFormat="1" applyFont="1" applyBorder="1" applyAlignment="1">
      <alignment horizontal="right" vertical="center"/>
    </xf>
    <xf numFmtId="49" fontId="5" fillId="0" borderId="0" xfId="17" applyNumberFormat="1" applyAlignment="1">
      <alignment horizontal="right" vertical="center"/>
    </xf>
    <xf numFmtId="49" fontId="5" fillId="0" borderId="1" xfId="17" applyNumberFormat="1" applyBorder="1" applyAlignment="1">
      <alignment horizontal="right" wrapText="1"/>
    </xf>
    <xf numFmtId="0" fontId="5" fillId="0" borderId="0" xfId="17" applyAlignment="1">
      <alignment vertical="center" wrapText="1"/>
    </xf>
    <xf numFmtId="0" fontId="6" fillId="0" borderId="0" xfId="17" applyFont="1" applyAlignment="1">
      <alignment horizontal="left" vertical="top"/>
    </xf>
    <xf numFmtId="0" fontId="6" fillId="0" borderId="0" xfId="17" applyFont="1" applyAlignment="1">
      <alignment vertical="top"/>
    </xf>
    <xf numFmtId="0" fontId="6" fillId="0" borderId="0" xfId="17" applyFont="1" applyAlignment="1">
      <alignment horizontal="left" vertical="center"/>
    </xf>
    <xf numFmtId="0" fontId="5" fillId="0" borderId="4" xfId="17" applyBorder="1" applyAlignment="1">
      <alignment horizontal="right" vertical="center"/>
    </xf>
    <xf numFmtId="0" fontId="5" fillId="0" borderId="4" xfId="17" applyBorder="1" applyAlignment="1">
      <alignment horizontal="left" vertical="center" wrapText="1"/>
    </xf>
    <xf numFmtId="0" fontId="5" fillId="0" borderId="0" xfId="0" applyFont="1"/>
    <xf numFmtId="164" fontId="0" fillId="0" borderId="0" xfId="3" applyNumberFormat="1" applyFont="1" applyAlignment="1">
      <alignment vertical="center" wrapText="1"/>
    </xf>
    <xf numFmtId="0" fontId="5" fillId="0" borderId="0" xfId="17" applyAlignment="1">
      <alignment horizontal="left" vertical="center" wrapText="1" indent="1"/>
    </xf>
    <xf numFmtId="0" fontId="5" fillId="0" borderId="17" xfId="17" applyBorder="1" applyAlignment="1">
      <alignment horizontal="left" vertical="center"/>
    </xf>
    <xf numFmtId="49" fontId="5" fillId="2" borderId="0" xfId="0" applyNumberFormat="1" applyFont="1" applyFill="1" applyAlignment="1">
      <alignment horizontal="left" vertical="center"/>
    </xf>
    <xf numFmtId="49" fontId="5" fillId="2" borderId="0" xfId="0" applyNumberFormat="1" applyFont="1" applyFill="1" applyAlignment="1">
      <alignment horizontal="left" vertical="top"/>
    </xf>
    <xf numFmtId="49" fontId="5" fillId="2" borderId="0" xfId="0" applyNumberFormat="1" applyFont="1" applyFill="1" applyAlignment="1">
      <alignment horizontal="left" vertical="top" wrapText="1"/>
    </xf>
    <xf numFmtId="0" fontId="5" fillId="0" borderId="17" xfId="17" applyBorder="1" applyAlignment="1">
      <alignment horizontal="left" vertical="center" wrapText="1"/>
    </xf>
    <xf numFmtId="49" fontId="6" fillId="0" borderId="11" xfId="17" applyNumberFormat="1" applyFont="1" applyBorder="1" applyAlignment="1">
      <alignment horizontal="right" vertical="center"/>
    </xf>
    <xf numFmtId="49" fontId="5" fillId="0" borderId="1" xfId="17" applyNumberFormat="1" applyBorder="1" applyAlignment="1">
      <alignment horizontal="right" vertical="center"/>
    </xf>
    <xf numFmtId="0" fontId="5" fillId="0" borderId="14" xfId="17" applyBorder="1" applyAlignment="1">
      <alignment vertical="center" wrapText="1"/>
    </xf>
    <xf numFmtId="0" fontId="5" fillId="0" borderId="14" xfId="17" applyBorder="1" applyAlignment="1">
      <alignment horizontal="center" vertical="center" wrapText="1"/>
    </xf>
    <xf numFmtId="0" fontId="5" fillId="0" borderId="0" xfId="17" applyAlignment="1">
      <alignment horizontal="center" vertical="center" wrapText="1"/>
    </xf>
    <xf numFmtId="49" fontId="6" fillId="0" borderId="13" xfId="17" applyNumberFormat="1" applyFont="1" applyBorder="1" applyAlignment="1">
      <alignment horizontal="center" vertical="center"/>
    </xf>
    <xf numFmtId="0" fontId="6" fillId="0" borderId="17" xfId="17" applyFont="1" applyBorder="1" applyAlignment="1">
      <alignment horizontal="center" vertical="center" wrapText="1"/>
    </xf>
    <xf numFmtId="0" fontId="5" fillId="0" borderId="2" xfId="17" applyBorder="1" applyAlignment="1">
      <alignment horizontal="left" vertical="center" wrapText="1"/>
    </xf>
    <xf numFmtId="0" fontId="16" fillId="0" borderId="0" xfId="17" applyFont="1" applyAlignment="1">
      <alignment horizontal="left" vertical="center" wrapText="1"/>
    </xf>
    <xf numFmtId="0" fontId="6" fillId="0" borderId="0" xfId="17" applyFont="1" applyAlignment="1">
      <alignment horizontal="center" vertical="top"/>
    </xf>
    <xf numFmtId="49" fontId="5" fillId="0" borderId="0" xfId="17" applyNumberFormat="1" applyAlignment="1">
      <alignment horizontal="center" vertical="center"/>
    </xf>
    <xf numFmtId="9" fontId="5" fillId="0" borderId="0" xfId="17" applyNumberFormat="1" applyAlignment="1">
      <alignment vertical="center"/>
    </xf>
    <xf numFmtId="2" fontId="5" fillId="0" borderId="1" xfId="7" applyNumberFormat="1" applyFont="1" applyBorder="1" applyAlignment="1">
      <alignment vertical="center" wrapText="1"/>
    </xf>
    <xf numFmtId="4" fontId="5" fillId="0" borderId="1" xfId="1" applyNumberFormat="1" applyFont="1" applyBorder="1" applyAlignment="1">
      <alignment horizontal="center" vertical="center" wrapText="1"/>
    </xf>
    <xf numFmtId="0" fontId="5" fillId="3" borderId="1" xfId="17" applyFill="1" applyBorder="1" applyAlignment="1">
      <alignment horizontal="left" vertical="center" wrapText="1"/>
    </xf>
    <xf numFmtId="4" fontId="5" fillId="0" borderId="1" xfId="1" applyNumberFormat="1" applyFont="1" applyBorder="1" applyAlignment="1">
      <alignment horizontal="center" wrapText="1"/>
    </xf>
    <xf numFmtId="3" fontId="5" fillId="0" borderId="1" xfId="25" applyNumberFormat="1" applyFont="1" applyBorder="1" applyAlignment="1">
      <alignment horizontal="center" vertical="top"/>
    </xf>
    <xf numFmtId="4" fontId="5" fillId="0" borderId="1" xfId="25" applyNumberFormat="1" applyFont="1" applyBorder="1" applyAlignment="1">
      <alignment horizontal="right" vertical="top"/>
    </xf>
    <xf numFmtId="165" fontId="5" fillId="0" borderId="0" xfId="17" applyNumberFormat="1" applyAlignment="1">
      <alignment vertical="center"/>
    </xf>
    <xf numFmtId="165" fontId="5" fillId="0" borderId="0" xfId="17" applyNumberFormat="1" applyAlignment="1">
      <alignment horizontal="right" vertical="center"/>
    </xf>
    <xf numFmtId="165" fontId="5" fillId="0" borderId="4" xfId="17" applyNumberFormat="1" applyBorder="1" applyAlignment="1">
      <alignment vertical="center"/>
    </xf>
    <xf numFmtId="165" fontId="5" fillId="0" borderId="4" xfId="17" applyNumberFormat="1" applyBorder="1" applyAlignment="1">
      <alignment horizontal="right" vertical="center"/>
    </xf>
    <xf numFmtId="165" fontId="5" fillId="0" borderId="0" xfId="17" applyNumberFormat="1" applyAlignment="1">
      <alignment vertical="center" wrapText="1"/>
    </xf>
    <xf numFmtId="165" fontId="5" fillId="0" borderId="0" xfId="17" applyNumberFormat="1" applyAlignment="1">
      <alignment horizontal="left" vertical="center" wrapText="1" indent="1"/>
    </xf>
    <xf numFmtId="168" fontId="5" fillId="3" borderId="0" xfId="1" applyNumberFormat="1" applyFont="1" applyFill="1" applyBorder="1" applyAlignment="1">
      <alignment horizontal="right" vertical="center" wrapText="1"/>
    </xf>
    <xf numFmtId="0" fontId="5" fillId="3" borderId="0" xfId="17" applyFill="1" applyAlignment="1">
      <alignment vertical="center"/>
    </xf>
    <xf numFmtId="43" fontId="6" fillId="0" borderId="0" xfId="17" applyNumberFormat="1" applyFont="1" applyAlignment="1">
      <alignment vertical="center"/>
    </xf>
    <xf numFmtId="172" fontId="5" fillId="0" borderId="1" xfId="17" applyNumberFormat="1" applyBorder="1" applyAlignment="1">
      <alignment vertical="center" wrapText="1"/>
    </xf>
    <xf numFmtId="168" fontId="5" fillId="0" borderId="1" xfId="17" applyNumberFormat="1" applyBorder="1" applyAlignment="1">
      <alignment horizontal="center" vertical="center" wrapText="1"/>
    </xf>
    <xf numFmtId="9" fontId="5" fillId="0" borderId="0" xfId="7" applyAlignment="1">
      <alignment horizontal="center" vertical="center" wrapText="1"/>
    </xf>
    <xf numFmtId="9" fontId="5" fillId="0" borderId="0" xfId="7" applyAlignment="1">
      <alignment horizontal="center" vertical="center"/>
    </xf>
    <xf numFmtId="49" fontId="5" fillId="0" borderId="14" xfId="17" applyNumberFormat="1" applyBorder="1" applyAlignment="1">
      <alignment horizontal="center" vertical="center" wrapText="1"/>
    </xf>
    <xf numFmtId="168" fontId="5" fillId="0" borderId="1" xfId="17" applyNumberFormat="1" applyBorder="1" applyAlignment="1">
      <alignment horizontal="center" wrapText="1"/>
    </xf>
    <xf numFmtId="43" fontId="5" fillId="0" borderId="1" xfId="17" applyNumberFormat="1" applyBorder="1" applyAlignment="1">
      <alignment vertical="center" wrapText="1"/>
    </xf>
    <xf numFmtId="43" fontId="5" fillId="0" borderId="1" xfId="7" applyNumberFormat="1" applyFont="1" applyBorder="1" applyAlignment="1">
      <alignment vertical="center" wrapText="1"/>
    </xf>
    <xf numFmtId="43" fontId="5" fillId="0" borderId="1" xfId="17" applyNumberFormat="1" applyBorder="1" applyAlignment="1">
      <alignment vertical="center"/>
    </xf>
    <xf numFmtId="49" fontId="5" fillId="3" borderId="1" xfId="17" applyNumberFormat="1" applyFill="1" applyBorder="1" applyAlignment="1">
      <alignment horizontal="right" vertical="center" wrapText="1"/>
    </xf>
    <xf numFmtId="0" fontId="6" fillId="0" borderId="12" xfId="17" applyFont="1" applyBorder="1" applyAlignment="1">
      <alignment vertical="center"/>
    </xf>
    <xf numFmtId="172" fontId="6" fillId="0" borderId="0" xfId="17" applyNumberFormat="1" applyFont="1" applyAlignment="1">
      <alignment vertical="center"/>
    </xf>
    <xf numFmtId="172" fontId="5" fillId="0" borderId="0" xfId="17" applyNumberFormat="1" applyAlignment="1">
      <alignment vertical="center" wrapText="1"/>
    </xf>
    <xf numFmtId="9" fontId="6" fillId="0" borderId="11" xfId="7" applyFont="1" applyBorder="1" applyAlignment="1">
      <alignment horizontal="center" vertical="center" wrapText="1"/>
    </xf>
    <xf numFmtId="9" fontId="5" fillId="0" borderId="15" xfId="7" applyBorder="1" applyAlignment="1">
      <alignment horizontal="center" vertical="center" wrapText="1"/>
    </xf>
    <xf numFmtId="9" fontId="5" fillId="0" borderId="1" xfId="7" applyBorder="1" applyAlignment="1">
      <alignment horizontal="center" vertical="center" wrapText="1"/>
    </xf>
    <xf numFmtId="165" fontId="6" fillId="0" borderId="11" xfId="17" applyNumberFormat="1" applyFont="1" applyBorder="1" applyAlignment="1">
      <alignment vertical="center"/>
    </xf>
    <xf numFmtId="9" fontId="6" fillId="0" borderId="11" xfId="7" applyFont="1" applyBorder="1" applyAlignment="1">
      <alignment horizontal="center" vertical="center"/>
    </xf>
    <xf numFmtId="43" fontId="5" fillId="0" borderId="15" xfId="17" applyNumberFormat="1" applyBorder="1" applyAlignment="1">
      <alignment vertical="center" wrapText="1"/>
    </xf>
    <xf numFmtId="43" fontId="6" fillId="0" borderId="11" xfId="17" applyNumberFormat="1" applyFont="1" applyBorder="1" applyAlignment="1">
      <alignment vertical="center"/>
    </xf>
    <xf numFmtId="165" fontId="5" fillId="0" borderId="14" xfId="17" applyNumberFormat="1" applyBorder="1" applyAlignment="1">
      <alignment vertical="center" wrapText="1"/>
    </xf>
    <xf numFmtId="9" fontId="5" fillId="0" borderId="14" xfId="7" applyBorder="1" applyAlignment="1">
      <alignment horizontal="center" vertical="center" wrapText="1"/>
    </xf>
    <xf numFmtId="0" fontId="23" fillId="0" borderId="0" xfId="0" applyFont="1" applyAlignment="1">
      <alignment horizontal="right"/>
    </xf>
    <xf numFmtId="166" fontId="23" fillId="0" borderId="11" xfId="3" applyFont="1" applyBorder="1" applyAlignment="1">
      <alignment wrapText="1"/>
    </xf>
    <xf numFmtId="166" fontId="23" fillId="0" borderId="11" xfId="3" applyFont="1" applyBorder="1" applyAlignment="1">
      <alignment vertical="center" wrapText="1"/>
    </xf>
    <xf numFmtId="0" fontId="6" fillId="0" borderId="0" xfId="17" applyFont="1" applyAlignment="1">
      <alignment vertical="center" wrapText="1"/>
    </xf>
    <xf numFmtId="10" fontId="6" fillId="0" borderId="0" xfId="7" applyNumberFormat="1" applyFont="1" applyAlignment="1">
      <alignment vertical="center" wrapText="1"/>
    </xf>
    <xf numFmtId="165" fontId="6" fillId="0" borderId="11" xfId="17" applyNumberFormat="1" applyFont="1" applyBorder="1" applyAlignment="1">
      <alignment wrapText="1"/>
    </xf>
    <xf numFmtId="43" fontId="6" fillId="0" borderId="11" xfId="17" applyNumberFormat="1" applyFont="1" applyBorder="1" applyAlignment="1">
      <alignment wrapText="1"/>
    </xf>
    <xf numFmtId="165" fontId="6" fillId="0" borderId="11" xfId="17" applyNumberFormat="1" applyFont="1" applyBorder="1" applyAlignment="1">
      <alignment vertical="center" wrapText="1"/>
    </xf>
    <xf numFmtId="172" fontId="5" fillId="0" borderId="1" xfId="17" applyNumberFormat="1" applyBorder="1" applyAlignment="1">
      <alignment horizontal="center" vertical="center" wrapText="1"/>
    </xf>
    <xf numFmtId="10" fontId="5" fillId="0" borderId="1" xfId="1" applyNumberFormat="1" applyFont="1" applyBorder="1" applyAlignment="1">
      <alignment vertical="center" wrapText="1"/>
    </xf>
    <xf numFmtId="0" fontId="5" fillId="0" borderId="0" xfId="0" applyFont="1" applyAlignment="1">
      <alignment horizontal="justify" vertical="center"/>
    </xf>
    <xf numFmtId="0" fontId="5" fillId="0" borderId="1" xfId="0" applyFont="1" applyBorder="1" applyAlignment="1">
      <alignment horizontal="center" vertical="center"/>
    </xf>
    <xf numFmtId="10" fontId="5" fillId="0" borderId="1" xfId="17" applyNumberFormat="1" applyBorder="1" applyAlignment="1">
      <alignment horizontal="center" vertical="center" wrapText="1"/>
    </xf>
    <xf numFmtId="10" fontId="5" fillId="0" borderId="1" xfId="17" applyNumberFormat="1" applyBorder="1" applyAlignment="1">
      <alignment vertical="center" wrapText="1"/>
    </xf>
    <xf numFmtId="9" fontId="5" fillId="0" borderId="1" xfId="7" applyFont="1" applyBorder="1" applyAlignment="1">
      <alignment vertical="center" wrapText="1"/>
    </xf>
    <xf numFmtId="168" fontId="5" fillId="0" borderId="1" xfId="7" applyNumberFormat="1" applyFont="1" applyBorder="1" applyAlignment="1">
      <alignment horizontal="center" vertical="center" wrapText="1"/>
    </xf>
    <xf numFmtId="168" fontId="5" fillId="0" borderId="1" xfId="7" applyNumberFormat="1" applyBorder="1" applyAlignment="1">
      <alignment horizontal="center" vertical="center" wrapText="1"/>
    </xf>
    <xf numFmtId="49" fontId="5" fillId="0" borderId="1" xfId="17" applyNumberFormat="1" applyBorder="1" applyAlignment="1">
      <alignment horizontal="right" vertical="top"/>
    </xf>
    <xf numFmtId="49" fontId="5" fillId="0" borderId="1" xfId="17" applyNumberFormat="1" applyBorder="1" applyAlignment="1">
      <alignment horizontal="right"/>
    </xf>
    <xf numFmtId="0" fontId="5" fillId="0" borderId="0" xfId="17" applyAlignment="1">
      <alignment horizontal="center" wrapText="1"/>
    </xf>
    <xf numFmtId="3" fontId="5" fillId="0" borderId="17" xfId="1" applyNumberFormat="1" applyFont="1" applyBorder="1" applyAlignment="1">
      <alignment horizontal="center" wrapText="1"/>
    </xf>
    <xf numFmtId="0" fontId="5" fillId="0" borderId="17" xfId="17" applyBorder="1" applyAlignment="1">
      <alignment horizontal="center" vertical="center"/>
    </xf>
    <xf numFmtId="167" fontId="21" fillId="0" borderId="1" xfId="16" applyFont="1" applyBorder="1" applyAlignment="1">
      <alignment vertical="center"/>
    </xf>
    <xf numFmtId="43" fontId="21" fillId="0" borderId="1" xfId="0" applyNumberFormat="1" applyFont="1" applyBorder="1" applyAlignment="1">
      <alignment vertical="center"/>
    </xf>
    <xf numFmtId="167" fontId="21" fillId="0" borderId="1" xfId="16" applyFont="1" applyBorder="1" applyAlignment="1">
      <alignment vertical="center" wrapText="1"/>
    </xf>
    <xf numFmtId="167" fontId="21" fillId="0" borderId="1" xfId="16" applyFont="1" applyBorder="1" applyAlignment="1">
      <alignment horizontal="right" vertical="center" wrapText="1"/>
    </xf>
    <xf numFmtId="43" fontId="21" fillId="0" borderId="1" xfId="3" applyNumberFormat="1" applyFont="1" applyBorder="1" applyAlignment="1">
      <alignment horizontal="right" vertical="center" wrapText="1"/>
    </xf>
    <xf numFmtId="9" fontId="21" fillId="0" borderId="1" xfId="3" applyNumberFormat="1" applyFont="1" applyBorder="1" applyAlignment="1">
      <alignment horizontal="right" vertical="center" wrapText="1"/>
    </xf>
    <xf numFmtId="43" fontId="21" fillId="0" borderId="0" xfId="0" applyNumberFormat="1" applyFont="1" applyAlignment="1">
      <alignment horizontal="right" vertical="center"/>
    </xf>
    <xf numFmtId="167" fontId="21" fillId="0" borderId="1" xfId="16" applyFont="1" applyBorder="1" applyAlignment="1">
      <alignment horizontal="right" vertical="center"/>
    </xf>
    <xf numFmtId="9" fontId="21" fillId="0" borderId="1" xfId="7" applyFont="1" applyBorder="1" applyAlignment="1">
      <alignment horizontal="right" vertical="center"/>
    </xf>
    <xf numFmtId="43" fontId="21" fillId="0" borderId="1" xfId="7" applyNumberFormat="1" applyFont="1" applyBorder="1" applyAlignment="1">
      <alignment horizontal="right" vertical="center" wrapText="1"/>
    </xf>
    <xf numFmtId="43" fontId="21" fillId="0" borderId="1" xfId="3" applyNumberFormat="1" applyFont="1" applyBorder="1" applyAlignment="1">
      <alignment horizontal="right" vertical="center"/>
    </xf>
    <xf numFmtId="9" fontId="21" fillId="0" borderId="1" xfId="7" applyFont="1" applyBorder="1" applyAlignment="1">
      <alignment horizontal="right" vertical="center" wrapText="1"/>
    </xf>
    <xf numFmtId="43" fontId="20" fillId="0" borderId="0" xfId="0" applyNumberFormat="1" applyFont="1" applyAlignment="1">
      <alignment vertical="top"/>
    </xf>
    <xf numFmtId="43" fontId="21" fillId="0" borderId="1" xfId="0" applyNumberFormat="1" applyFont="1" applyBorder="1" applyAlignment="1">
      <alignment vertical="center" wrapText="1"/>
    </xf>
    <xf numFmtId="9" fontId="21" fillId="0" borderId="1" xfId="0" applyNumberFormat="1" applyFont="1" applyBorder="1" applyAlignment="1">
      <alignment vertical="center" wrapText="1"/>
    </xf>
    <xf numFmtId="49" fontId="5" fillId="0" borderId="14" xfId="17" applyNumberFormat="1" applyBorder="1" applyAlignment="1">
      <alignment horizontal="right" vertical="center" wrapText="1"/>
    </xf>
    <xf numFmtId="0" fontId="5" fillId="0" borderId="14" xfId="17" applyBorder="1" applyAlignment="1">
      <alignment horizontal="left" vertical="center" wrapText="1"/>
    </xf>
    <xf numFmtId="167" fontId="5" fillId="0" borderId="14" xfId="1" applyFont="1" applyBorder="1" applyAlignment="1">
      <alignment vertical="center" wrapText="1"/>
    </xf>
    <xf numFmtId="168" fontId="5" fillId="0" borderId="14" xfId="3" applyNumberFormat="1" applyFont="1" applyBorder="1" applyAlignment="1">
      <alignment horizontal="right" vertical="center" wrapText="1"/>
    </xf>
    <xf numFmtId="0" fontId="5" fillId="3" borderId="15" xfId="17" applyFill="1" applyBorder="1" applyAlignment="1">
      <alignment vertical="center" wrapText="1"/>
    </xf>
    <xf numFmtId="0" fontId="5" fillId="3" borderId="1" xfId="17" applyFill="1" applyBorder="1" applyAlignment="1">
      <alignment vertical="center" wrapText="1"/>
    </xf>
    <xf numFmtId="165" fontId="5" fillId="3" borderId="1" xfId="17" applyNumberFormat="1" applyFill="1" applyBorder="1" applyAlignment="1">
      <alignment vertical="center" wrapText="1"/>
    </xf>
    <xf numFmtId="43" fontId="5" fillId="3" borderId="1" xfId="17" applyNumberFormat="1" applyFill="1" applyBorder="1" applyAlignment="1">
      <alignment vertical="center" wrapText="1"/>
    </xf>
    <xf numFmtId="168" fontId="5" fillId="0" borderId="1" xfId="3" applyNumberFormat="1" applyFont="1" applyFill="1" applyBorder="1" applyAlignment="1">
      <alignment horizontal="right" vertical="center" wrapText="1"/>
    </xf>
    <xf numFmtId="168" fontId="5" fillId="0" borderId="0" xfId="1" applyNumberFormat="1" applyFont="1" applyFill="1" applyBorder="1" applyAlignment="1">
      <alignment horizontal="right" vertical="center" wrapText="1"/>
    </xf>
    <xf numFmtId="0" fontId="0" fillId="0" borderId="0" xfId="0" applyAlignment="1">
      <alignment horizontal="center"/>
    </xf>
    <xf numFmtId="0" fontId="6" fillId="0" borderId="0" xfId="17" applyFont="1" applyAlignment="1">
      <alignment horizontal="left" vertical="top"/>
    </xf>
    <xf numFmtId="0" fontId="6" fillId="0" borderId="0" xfId="17" applyFont="1" applyAlignment="1">
      <alignment horizontal="right" vertical="top"/>
    </xf>
    <xf numFmtId="0" fontId="6" fillId="0" borderId="4" xfId="17" applyFont="1" applyBorder="1" applyAlignment="1">
      <alignment horizontal="right" vertical="top"/>
    </xf>
    <xf numFmtId="0" fontId="5" fillId="0" borderId="4" xfId="17" applyBorder="1" applyAlignment="1">
      <alignment horizontal="center" vertical="center"/>
    </xf>
    <xf numFmtId="0" fontId="6" fillId="0" borderId="8" xfId="17" applyFont="1" applyBorder="1" applyAlignment="1">
      <alignment horizontal="left" vertical="center"/>
    </xf>
    <xf numFmtId="0" fontId="6" fillId="0" borderId="6" xfId="17" applyFont="1" applyBorder="1" applyAlignment="1">
      <alignment horizontal="left" vertical="center"/>
    </xf>
    <xf numFmtId="0" fontId="6" fillId="0" borderId="7" xfId="17" applyFont="1" applyBorder="1" applyAlignment="1">
      <alignment horizontal="right" vertical="top"/>
    </xf>
    <xf numFmtId="0" fontId="6" fillId="0" borderId="17" xfId="17" applyFont="1" applyBorder="1" applyAlignment="1">
      <alignment horizontal="right" vertical="top"/>
    </xf>
    <xf numFmtId="0" fontId="6" fillId="0" borderId="16" xfId="17" applyFont="1" applyBorder="1" applyAlignment="1">
      <alignment horizontal="right" vertical="top"/>
    </xf>
    <xf numFmtId="0" fontId="6" fillId="0" borderId="2" xfId="17" applyFont="1" applyBorder="1" applyAlignment="1">
      <alignment horizontal="left" vertical="center" wrapText="1"/>
    </xf>
    <xf numFmtId="0" fontId="6" fillId="0" borderId="0" xfId="17" applyFont="1" applyAlignment="1">
      <alignment horizontal="left" vertical="center" wrapText="1"/>
    </xf>
    <xf numFmtId="0" fontId="6" fillId="0" borderId="5" xfId="17" applyFont="1" applyBorder="1" applyAlignment="1">
      <alignment horizontal="left" vertical="center" wrapText="1"/>
    </xf>
    <xf numFmtId="0" fontId="6" fillId="0" borderId="4" xfId="17" applyFont="1" applyBorder="1" applyAlignment="1">
      <alignment horizontal="left" vertical="center" wrapText="1"/>
    </xf>
    <xf numFmtId="0" fontId="6" fillId="0" borderId="7" xfId="17" applyFont="1" applyBorder="1" applyAlignment="1">
      <alignment horizontal="center" vertical="top"/>
    </xf>
    <xf numFmtId="0" fontId="6" fillId="0" borderId="17" xfId="17" applyFont="1" applyBorder="1" applyAlignment="1">
      <alignment horizontal="center" vertical="top"/>
    </xf>
    <xf numFmtId="0" fontId="6" fillId="0" borderId="16" xfId="17" applyFont="1" applyBorder="1" applyAlignment="1">
      <alignment horizontal="center" vertical="top"/>
    </xf>
    <xf numFmtId="0" fontId="6" fillId="0" borderId="0" xfId="17" applyFont="1" applyAlignment="1">
      <alignment horizontal="right" vertical="center"/>
    </xf>
    <xf numFmtId="0" fontId="6" fillId="0" borderId="6" xfId="17" applyFont="1" applyBorder="1" applyAlignment="1">
      <alignment horizontal="center" vertical="top"/>
    </xf>
    <xf numFmtId="0" fontId="6" fillId="0" borderId="0" xfId="17" applyFont="1" applyAlignment="1">
      <alignment horizontal="center" vertical="top"/>
    </xf>
    <xf numFmtId="0" fontId="6" fillId="0" borderId="4" xfId="17" applyFont="1" applyBorder="1" applyAlignment="1">
      <alignment horizontal="center" vertical="top"/>
    </xf>
    <xf numFmtId="0" fontId="6" fillId="0" borderId="6" xfId="17" applyFont="1" applyBorder="1" applyAlignment="1">
      <alignment horizontal="right" vertical="top"/>
    </xf>
    <xf numFmtId="0" fontId="6" fillId="0" borderId="0" xfId="17" applyFont="1" applyAlignment="1">
      <alignment horizontal="left" vertical="center"/>
    </xf>
    <xf numFmtId="0" fontId="6" fillId="0" borderId="7" xfId="17" applyFont="1" applyBorder="1" applyAlignment="1">
      <alignment horizontal="center" vertical="top" wrapText="1"/>
    </xf>
    <xf numFmtId="0" fontId="6" fillId="0" borderId="17" xfId="17" applyFont="1" applyBorder="1" applyAlignment="1">
      <alignment horizontal="center" vertical="top" wrapText="1"/>
    </xf>
    <xf numFmtId="0" fontId="6" fillId="0" borderId="16" xfId="17" applyFont="1" applyBorder="1" applyAlignment="1">
      <alignment horizontal="center" vertical="top" wrapText="1"/>
    </xf>
    <xf numFmtId="0" fontId="6" fillId="0" borderId="7" xfId="17" applyFont="1" applyBorder="1" applyAlignment="1">
      <alignment horizontal="center" vertical="center" wrapText="1"/>
    </xf>
    <xf numFmtId="0" fontId="6" fillId="0" borderId="17" xfId="17" applyFont="1" applyBorder="1" applyAlignment="1">
      <alignment horizontal="center" vertical="center" wrapText="1"/>
    </xf>
    <xf numFmtId="0" fontId="6" fillId="0" borderId="16" xfId="17" applyFont="1" applyBorder="1" applyAlignment="1">
      <alignment horizontal="center" vertical="center" wrapText="1"/>
    </xf>
    <xf numFmtId="0" fontId="6" fillId="0" borderId="12" xfId="17" applyFont="1" applyBorder="1" applyAlignment="1">
      <alignment horizontal="left" vertical="center"/>
    </xf>
    <xf numFmtId="0" fontId="6" fillId="0" borderId="13" xfId="17" applyFont="1" applyBorder="1" applyAlignment="1">
      <alignment horizontal="left" vertical="center"/>
    </xf>
    <xf numFmtId="0" fontId="6" fillId="0" borderId="18" xfId="17" applyFont="1" applyBorder="1" applyAlignment="1">
      <alignment horizontal="left" vertical="center"/>
    </xf>
    <xf numFmtId="0" fontId="5" fillId="0" borderId="8" xfId="17" applyBorder="1" applyAlignment="1">
      <alignment horizontal="left" vertical="center" wrapText="1"/>
    </xf>
    <xf numFmtId="0" fontId="5" fillId="0" borderId="6" xfId="17" applyBorder="1" applyAlignment="1">
      <alignment horizontal="left" vertical="center" wrapText="1"/>
    </xf>
    <xf numFmtId="0" fontId="5" fillId="0" borderId="7" xfId="17" applyBorder="1" applyAlignment="1">
      <alignment horizontal="left" vertical="center" wrapText="1"/>
    </xf>
    <xf numFmtId="44" fontId="6" fillId="0" borderId="8" xfId="1" applyNumberFormat="1" applyFont="1" applyBorder="1" applyAlignment="1">
      <alignment horizontal="center" vertical="center" wrapText="1"/>
    </xf>
    <xf numFmtId="44" fontId="6" fillId="0" borderId="7" xfId="1" applyNumberFormat="1" applyFont="1" applyBorder="1" applyAlignment="1">
      <alignment horizontal="center" vertical="center" wrapText="1"/>
    </xf>
    <xf numFmtId="0" fontId="5" fillId="0" borderId="2" xfId="17" applyBorder="1" applyAlignment="1">
      <alignment horizontal="left" vertical="center" wrapText="1"/>
    </xf>
    <xf numFmtId="0" fontId="5" fillId="0" borderId="0" xfId="17" applyAlignment="1">
      <alignment horizontal="left" vertical="center" wrapText="1"/>
    </xf>
    <xf numFmtId="0" fontId="5" fillId="0" borderId="17" xfId="17" applyBorder="1" applyAlignment="1">
      <alignment horizontal="left" vertical="center" wrapText="1"/>
    </xf>
    <xf numFmtId="0" fontId="6" fillId="0" borderId="0" xfId="17" applyFont="1" applyAlignment="1">
      <alignment horizontal="center" vertical="center" wrapText="1"/>
    </xf>
    <xf numFmtId="49" fontId="6" fillId="0" borderId="12" xfId="17" applyNumberFormat="1" applyFont="1" applyBorder="1" applyAlignment="1">
      <alignment horizontal="center" vertical="center"/>
    </xf>
    <xf numFmtId="49" fontId="6" fillId="0" borderId="13" xfId="17" applyNumberFormat="1" applyFont="1" applyBorder="1" applyAlignment="1">
      <alignment horizontal="center" vertical="center"/>
    </xf>
    <xf numFmtId="49" fontId="6" fillId="0" borderId="18" xfId="17" applyNumberFormat="1" applyFont="1" applyBorder="1" applyAlignment="1">
      <alignment horizontal="center" vertical="center"/>
    </xf>
    <xf numFmtId="0" fontId="6" fillId="0" borderId="12" xfId="17" applyFont="1" applyBorder="1" applyAlignment="1">
      <alignment horizontal="center" vertical="center" wrapText="1"/>
    </xf>
    <xf numFmtId="0" fontId="6" fillId="0" borderId="13" xfId="17" applyFont="1" applyBorder="1" applyAlignment="1">
      <alignment horizontal="center" vertical="center" wrapText="1"/>
    </xf>
    <xf numFmtId="0" fontId="6" fillId="0" borderId="18" xfId="17" applyFont="1" applyBorder="1" applyAlignment="1">
      <alignment horizontal="center" vertical="center" wrapText="1"/>
    </xf>
    <xf numFmtId="168" fontId="6" fillId="0" borderId="12" xfId="1" applyNumberFormat="1" applyFont="1" applyBorder="1" applyAlignment="1">
      <alignment horizontal="right" vertical="center" wrapText="1"/>
    </xf>
    <xf numFmtId="168" fontId="6" fillId="0" borderId="18" xfId="1" applyNumberFormat="1" applyFont="1" applyBorder="1" applyAlignment="1">
      <alignment horizontal="right" vertical="center" wrapText="1"/>
    </xf>
    <xf numFmtId="0" fontId="5" fillId="0" borderId="5" xfId="17" applyBorder="1" applyAlignment="1">
      <alignment horizontal="left" vertical="center" wrapText="1"/>
    </xf>
    <xf numFmtId="0" fontId="5" fillId="0" borderId="4" xfId="17" applyBorder="1" applyAlignment="1">
      <alignment horizontal="left" vertical="center" wrapText="1"/>
    </xf>
    <xf numFmtId="0" fontId="5" fillId="0" borderId="16" xfId="17" applyBorder="1" applyAlignment="1">
      <alignment horizontal="left" vertical="center" wrapText="1"/>
    </xf>
    <xf numFmtId="0" fontId="6" fillId="0" borderId="4" xfId="17" applyFont="1" applyBorder="1" applyAlignment="1">
      <alignment horizontal="center" vertical="center" wrapText="1"/>
    </xf>
    <xf numFmtId="165" fontId="5" fillId="0" borderId="0" xfId="17" applyNumberFormat="1" applyAlignment="1">
      <alignment horizontal="center" vertical="center" wrapText="1"/>
    </xf>
    <xf numFmtId="165" fontId="5" fillId="0" borderId="17" xfId="17" applyNumberFormat="1" applyBorder="1" applyAlignment="1">
      <alignment horizontal="center" vertical="center" wrapText="1"/>
    </xf>
    <xf numFmtId="165" fontId="6" fillId="0" borderId="13" xfId="17" applyNumberFormat="1" applyFont="1" applyBorder="1" applyAlignment="1">
      <alignment horizontal="center" vertical="center" wrapText="1"/>
    </xf>
    <xf numFmtId="165" fontId="6" fillId="0" borderId="18" xfId="17" applyNumberFormat="1" applyFont="1" applyBorder="1" applyAlignment="1">
      <alignment horizontal="center" vertical="center" wrapText="1"/>
    </xf>
    <xf numFmtId="165" fontId="5" fillId="0" borderId="6" xfId="17" applyNumberFormat="1" applyBorder="1" applyAlignment="1">
      <alignment horizontal="center" vertical="center" wrapText="1"/>
    </xf>
    <xf numFmtId="165" fontId="5" fillId="0" borderId="7" xfId="17" applyNumberFormat="1" applyBorder="1" applyAlignment="1">
      <alignment horizontal="center" vertical="center" wrapText="1"/>
    </xf>
    <xf numFmtId="165" fontId="5" fillId="0" borderId="17" xfId="17" applyNumberFormat="1" applyBorder="1" applyAlignment="1">
      <alignment horizontal="center" vertical="top"/>
    </xf>
    <xf numFmtId="165" fontId="5" fillId="0" borderId="16" xfId="17" applyNumberFormat="1" applyBorder="1" applyAlignment="1">
      <alignment horizontal="center" vertical="top"/>
    </xf>
    <xf numFmtId="0" fontId="5" fillId="0" borderId="14" xfId="17" applyBorder="1" applyAlignment="1">
      <alignment horizontal="left" vertical="center" wrapText="1"/>
    </xf>
    <xf numFmtId="165" fontId="5" fillId="0" borderId="5" xfId="17" applyNumberFormat="1" applyBorder="1" applyAlignment="1">
      <alignment horizontal="center" vertical="center" wrapText="1"/>
    </xf>
    <xf numFmtId="165" fontId="5" fillId="0" borderId="16" xfId="17" applyNumberFormat="1" applyBorder="1" applyAlignment="1">
      <alignment horizontal="center" vertical="center" wrapText="1"/>
    </xf>
    <xf numFmtId="165" fontId="6" fillId="0" borderId="12" xfId="1" applyNumberFormat="1" applyFont="1" applyBorder="1" applyAlignment="1">
      <alignment horizontal="right" vertical="center" wrapText="1"/>
    </xf>
    <xf numFmtId="165" fontId="6" fillId="0" borderId="18" xfId="1" applyNumberFormat="1" applyFont="1" applyBorder="1" applyAlignment="1">
      <alignment horizontal="right" vertical="center" wrapText="1"/>
    </xf>
    <xf numFmtId="0" fontId="5" fillId="0" borderId="1" xfId="17" applyBorder="1" applyAlignment="1">
      <alignment horizontal="left" vertical="center" wrapText="1"/>
    </xf>
    <xf numFmtId="165" fontId="5" fillId="0" borderId="2" xfId="17" applyNumberFormat="1" applyBorder="1" applyAlignment="1">
      <alignment horizontal="center" vertical="center" wrapText="1"/>
    </xf>
    <xf numFmtId="44" fontId="6" fillId="0" borderId="6" xfId="1" applyNumberFormat="1" applyFont="1" applyBorder="1" applyAlignment="1">
      <alignment horizontal="center" vertical="center" wrapText="1"/>
    </xf>
    <xf numFmtId="44" fontId="6" fillId="0" borderId="6" xfId="17" applyNumberFormat="1" applyFont="1" applyBorder="1" applyAlignment="1">
      <alignment horizontal="center" vertical="center" wrapText="1"/>
    </xf>
    <xf numFmtId="44" fontId="6" fillId="0" borderId="7" xfId="17" applyNumberFormat="1" applyFont="1" applyBorder="1" applyAlignment="1">
      <alignment horizontal="center" vertical="center" wrapText="1"/>
    </xf>
    <xf numFmtId="44" fontId="6" fillId="0" borderId="0" xfId="17" applyNumberFormat="1" applyFont="1" applyAlignment="1">
      <alignment horizontal="center" vertical="center" wrapText="1"/>
    </xf>
    <xf numFmtId="44" fontId="6" fillId="0" borderId="17" xfId="17" applyNumberFormat="1" applyFont="1" applyBorder="1" applyAlignment="1">
      <alignment horizontal="center" vertical="center" wrapText="1"/>
    </xf>
    <xf numFmtId="0" fontId="17" fillId="0" borderId="0" xfId="17" applyFont="1" applyAlignment="1">
      <alignment horizontal="center" vertical="center"/>
    </xf>
    <xf numFmtId="168" fontId="5" fillId="0" borderId="12" xfId="1" applyNumberFormat="1" applyFont="1" applyBorder="1" applyAlignment="1">
      <alignment horizontal="right" vertical="center" wrapText="1"/>
    </xf>
    <xf numFmtId="168" fontId="5" fillId="0" borderId="18" xfId="1" applyNumberFormat="1" applyFont="1" applyBorder="1" applyAlignment="1">
      <alignment horizontal="right" vertical="center" wrapText="1"/>
    </xf>
    <xf numFmtId="0" fontId="5" fillId="0" borderId="12" xfId="17" applyBorder="1" applyAlignment="1">
      <alignment horizontal="left" vertical="center"/>
    </xf>
    <xf numFmtId="0" fontId="5" fillId="0" borderId="13" xfId="17" applyBorder="1" applyAlignment="1">
      <alignment horizontal="left" vertical="center"/>
    </xf>
    <xf numFmtId="0" fontId="18" fillId="0" borderId="0" xfId="17" applyFont="1" applyAlignment="1">
      <alignment horizontal="center" vertical="center" wrapText="1"/>
    </xf>
    <xf numFmtId="0" fontId="16" fillId="0" borderId="0" xfId="17" applyFont="1" applyAlignment="1">
      <alignment horizontal="left" vertical="center" wrapText="1"/>
    </xf>
  </cellXfs>
  <cellStyles count="26">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00000000-0005-0000-0000-00000B000000}"/>
    <cellStyle name="Normal" xfId="0" builtinId="0"/>
    <cellStyle name="Normal 10" xfId="10" xr:uid="{00000000-0005-0000-0000-00000D000000}"/>
    <cellStyle name="Normal 13" xfId="17" xr:uid="{00000000-0005-0000-0000-00000E000000}"/>
    <cellStyle name="Normal 18" xfId="20" xr:uid="{00000000-0005-0000-0000-00000F000000}"/>
    <cellStyle name="Normal 2" xfId="5" xr:uid="{00000000-0005-0000-0000-000010000000}"/>
    <cellStyle name="Normal 2 2" xfId="12" xr:uid="{00000000-0005-0000-0000-000011000000}"/>
    <cellStyle name="Normal 2 3" xfId="13" xr:uid="{00000000-0005-0000-0000-000012000000}"/>
    <cellStyle name="Normal 4" xfId="8" xr:uid="{00000000-0005-0000-0000-000013000000}"/>
    <cellStyle name="Normal 4 2" xfId="24" xr:uid="{00000000-0005-0000-0000-000014000000}"/>
    <cellStyle name="Normal 5" xfId="22" xr:uid="{00000000-0005-0000-0000-000015000000}"/>
    <cellStyle name="Normal_Master" xfId="25" xr:uid="{00000000-0005-0000-0000-000016000000}"/>
    <cellStyle name="OPSKRIF" xfId="6" xr:uid="{00000000-0005-0000-0000-000017000000}"/>
    <cellStyle name="or" xfId="9" xr:uid="{00000000-0005-0000-0000-000018000000}"/>
    <cellStyle name="Percent" xfId="7"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ORA\AppData\Local\Microsoft\Windows\INetCache\Content.Outlook\JBWI7LRL\BOQ%20Frame%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S\Desktop\ILIFA\DOT%20Projects\Rehab%20Projects\P7-4\BOQ%20P7-4%20Rehab%20-Asphalt%2040mm%20Overlay%20sections%20Rev%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PG%20Unpric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refreshError="1">
        <row r="2">
          <cell r="C2" t="str">
            <v>Province of KwaZulu-Natal</v>
          </cell>
        </row>
        <row r="3">
          <cell r="C3" t="str">
            <v>Department of Transport</v>
          </cell>
        </row>
        <row r="5">
          <cell r="C5" t="str">
            <v>ZNQ4198/17T/H/---</v>
          </cell>
        </row>
        <row r="6">
          <cell r="C6" t="str">
            <v>REHABILITATION OF MAIN ROAD P7/4 BETWEEN KM 0.0 TO KM 15.0 AND KM 36.5 TO KM 38.26</v>
          </cell>
        </row>
        <row r="11">
          <cell r="C11">
            <v>37.04</v>
          </cell>
        </row>
        <row r="12">
          <cell r="J12">
            <v>44</v>
          </cell>
        </row>
        <row r="13">
          <cell r="C13">
            <v>296.32</v>
          </cell>
          <cell r="J13">
            <v>46</v>
          </cell>
        </row>
        <row r="14">
          <cell r="J14">
            <v>48</v>
          </cell>
        </row>
        <row r="15">
          <cell r="J15">
            <v>51</v>
          </cell>
        </row>
        <row r="16">
          <cell r="C16">
            <v>18</v>
          </cell>
          <cell r="J16">
            <v>52</v>
          </cell>
        </row>
        <row r="25">
          <cell r="C25">
            <v>16.759999999999998</v>
          </cell>
        </row>
        <row r="27">
          <cell r="C27">
            <v>0.1</v>
          </cell>
        </row>
        <row r="31">
          <cell r="C31">
            <v>24</v>
          </cell>
        </row>
        <row r="38">
          <cell r="E38">
            <v>0.24</v>
          </cell>
        </row>
        <row r="40">
          <cell r="E40">
            <v>7.2</v>
          </cell>
        </row>
        <row r="41">
          <cell r="E41">
            <v>324</v>
          </cell>
        </row>
        <row r="42">
          <cell r="E42">
            <v>324</v>
          </cell>
        </row>
        <row r="43">
          <cell r="E43">
            <v>237</v>
          </cell>
        </row>
        <row r="44">
          <cell r="E44">
            <v>125</v>
          </cell>
        </row>
        <row r="45">
          <cell r="E45">
            <v>74.099999999999994</v>
          </cell>
        </row>
        <row r="46">
          <cell r="E46">
            <v>12.3</v>
          </cell>
        </row>
        <row r="47">
          <cell r="E47">
            <v>4.5999999999999996</v>
          </cell>
        </row>
        <row r="48">
          <cell r="E48">
            <v>47</v>
          </cell>
        </row>
        <row r="49">
          <cell r="E49">
            <v>79</v>
          </cell>
        </row>
        <row r="50">
          <cell r="E50">
            <v>37040</v>
          </cell>
        </row>
        <row r="51">
          <cell r="E51">
            <v>42</v>
          </cell>
        </row>
        <row r="52">
          <cell r="E52">
            <v>111</v>
          </cell>
        </row>
        <row r="53">
          <cell r="E53">
            <v>3.7</v>
          </cell>
        </row>
        <row r="54">
          <cell r="E54">
            <v>3.1</v>
          </cell>
        </row>
        <row r="55">
          <cell r="E55">
            <v>4.9000000000000004</v>
          </cell>
        </row>
        <row r="56">
          <cell r="E56">
            <v>7.4</v>
          </cell>
        </row>
        <row r="57">
          <cell r="E57">
            <v>9.3000000000000007</v>
          </cell>
        </row>
        <row r="58">
          <cell r="E58">
            <v>24.222571428571428</v>
          </cell>
        </row>
        <row r="59">
          <cell r="E59">
            <v>46.7</v>
          </cell>
        </row>
        <row r="60">
          <cell r="E60">
            <v>296</v>
          </cell>
        </row>
        <row r="61">
          <cell r="E61">
            <v>148</v>
          </cell>
        </row>
        <row r="62">
          <cell r="E62">
            <v>45.6</v>
          </cell>
        </row>
        <row r="63">
          <cell r="E63">
            <v>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1.5"/>
      <sheetName val="C1.6"/>
      <sheetName val="C1.7"/>
      <sheetName val="C2.1"/>
      <sheetName val="C3.2"/>
      <sheetName val="C4.3"/>
      <sheetName val="C5.3"/>
      <sheetName val="C8.1"/>
      <sheetName val="C8.5"/>
      <sheetName val="C8.8"/>
      <sheetName val="C8.9"/>
      <sheetName val="C9.1"/>
      <sheetName val="C11.3"/>
      <sheetName val="C11.6"/>
      <sheetName val="C11.7"/>
      <sheetName val="C11.9"/>
    </sheetNames>
    <sheetDataSet>
      <sheetData sheetId="0">
        <row r="2">
          <cell r="C2" t="str">
            <v>Province of KwaZulu-Natal</v>
          </cell>
        </row>
        <row r="3">
          <cell r="C3" t="str">
            <v>Department of Transport</v>
          </cell>
        </row>
        <row r="5">
          <cell r="C5" t="str">
            <v>ZNB 01581/00000/00/HOD/INF/22/T</v>
          </cell>
        </row>
        <row r="6">
          <cell r="C6" t="str">
            <v>THE RESEAL OF MAIN ROAD P209  FROM KM 0.000 TO KM 6,00 IN THE LADYSMITH REGION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7"/>
  <sheetViews>
    <sheetView view="pageBreakPreview" zoomScale="125" zoomScaleNormal="140" zoomScaleSheetLayoutView="125" workbookViewId="0">
      <selection activeCell="C11" sqref="C11"/>
    </sheetView>
  </sheetViews>
  <sheetFormatPr defaultRowHeight="12.75" x14ac:dyDescent="0.2"/>
  <cols>
    <col min="2" max="2" width="18.140625" bestFit="1" customWidth="1"/>
    <col min="3" max="3" width="43.85546875" customWidth="1"/>
  </cols>
  <sheetData>
    <row r="2" spans="2:8" ht="12" customHeight="1" x14ac:dyDescent="0.2">
      <c r="B2" s="79" t="s">
        <v>185</v>
      </c>
      <c r="C2" s="83" t="s">
        <v>9</v>
      </c>
    </row>
    <row r="3" spans="2:8" x14ac:dyDescent="0.2">
      <c r="B3" s="79" t="s">
        <v>186</v>
      </c>
      <c r="C3" s="84" t="s">
        <v>10</v>
      </c>
    </row>
    <row r="4" spans="2:8" x14ac:dyDescent="0.2">
      <c r="C4" s="79"/>
      <c r="H4" s="183"/>
    </row>
    <row r="5" spans="2:8" x14ac:dyDescent="0.2">
      <c r="B5" s="79" t="s">
        <v>214</v>
      </c>
      <c r="C5" s="84" t="s">
        <v>360</v>
      </c>
      <c r="D5" s="79"/>
      <c r="E5" s="79"/>
      <c r="F5" s="79"/>
      <c r="G5" s="79"/>
      <c r="H5" s="183"/>
    </row>
    <row r="6" spans="2:8" ht="25.5" x14ac:dyDescent="0.2">
      <c r="B6" s="79" t="s">
        <v>215</v>
      </c>
      <c r="C6" s="85" t="s">
        <v>336</v>
      </c>
      <c r="D6" s="79"/>
      <c r="E6" s="79"/>
      <c r="F6" s="79"/>
      <c r="G6" s="79"/>
      <c r="H6" s="183"/>
    </row>
    <row r="7" spans="2:8" x14ac:dyDescent="0.2">
      <c r="B7" s="79"/>
      <c r="C7" s="79"/>
      <c r="D7" s="79"/>
      <c r="E7" s="79"/>
      <c r="F7" s="79"/>
      <c r="G7" s="79"/>
      <c r="H7" s="183"/>
    </row>
  </sheetData>
  <mergeCells count="1">
    <mergeCell ref="H4:H7"/>
  </mergeCells>
  <pageMargins left="0.43307086614173229" right="0.31496062992125984" top="0.43307086614173229" bottom="0.62992125984251968" header="0.35433070866141736" footer="0.31496062992125984"/>
  <pageSetup paperSize="9" scale="83" firstPageNumber="0" orientation="portrait" cellComments="asDisplayed" useFirstPageNumber="1" r:id="rId1"/>
  <headerFooter>
    <oddHeader xml:space="preserve">&amp;R&amp;"Arial,Bold Italic"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1:I93"/>
  <sheetViews>
    <sheetView view="pageBreakPreview" topLeftCell="B22" zoomScale="125" zoomScaleNormal="85" zoomScaleSheetLayoutView="125" workbookViewId="0">
      <selection activeCell="C11" sqref="C11"/>
    </sheetView>
  </sheetViews>
  <sheetFormatPr defaultColWidth="6.85546875" defaultRowHeight="12.75" x14ac:dyDescent="0.2"/>
  <cols>
    <col min="1" max="1" width="0.85546875" style="1" customWidth="1"/>
    <col min="2" max="2" width="11.7109375" style="63" customWidth="1"/>
    <col min="3" max="3" width="45.7109375" style="2" customWidth="1"/>
    <col min="4" max="4" width="13.7109375" style="3" customWidth="1"/>
    <col min="5" max="5" width="5.7109375" style="3" customWidth="1"/>
    <col min="6" max="6" width="12" style="3" customWidth="1"/>
    <col min="7" max="7" width="15.7109375" style="1" customWidth="1"/>
    <col min="8" max="8" width="15.7109375" style="4" customWidth="1"/>
    <col min="9" max="9" width="0.85546875" style="4" customWidth="1"/>
    <col min="10" max="16384" width="6.85546875" style="1"/>
  </cols>
  <sheetData>
    <row r="1" spans="2:9" x14ac:dyDescent="0.2">
      <c r="B1" s="184" t="str">
        <f>Client1</f>
        <v>Province of KwaZulu-Natal</v>
      </c>
      <c r="C1" s="184"/>
      <c r="D1" s="184"/>
      <c r="E1" s="184"/>
      <c r="F1" s="185" t="str">
        <f>"Contract No. "&amp;ContractNo</f>
        <v>Contract No. ZNB 01581/00000/00/HOD/INF/22/T</v>
      </c>
      <c r="G1" s="185"/>
      <c r="H1" s="191"/>
    </row>
    <row r="2" spans="2:9" x14ac:dyDescent="0.2">
      <c r="B2" s="184" t="str">
        <f>Client2</f>
        <v>Department of Transport</v>
      </c>
      <c r="C2" s="184"/>
      <c r="D2" s="184"/>
      <c r="E2" s="184"/>
      <c r="F2" s="185"/>
      <c r="G2" s="185"/>
      <c r="H2" s="191"/>
    </row>
    <row r="3" spans="2:9" x14ac:dyDescent="0.2">
      <c r="B3" s="187"/>
      <c r="C3" s="187"/>
      <c r="D3" s="187"/>
      <c r="E3" s="187"/>
      <c r="F3" s="186"/>
      <c r="G3" s="186"/>
      <c r="H3" s="192"/>
    </row>
    <row r="4" spans="2:9" x14ac:dyDescent="0.2">
      <c r="B4" s="188" t="s">
        <v>7</v>
      </c>
      <c r="C4" s="189"/>
      <c r="D4" s="189"/>
      <c r="E4" s="189"/>
      <c r="F4" s="189"/>
      <c r="G4" s="189"/>
      <c r="H4" s="197" t="str">
        <f>"CHAPTER "&amp;B10</f>
        <v>CHAPTER C1.2</v>
      </c>
      <c r="I4" s="5"/>
    </row>
    <row r="5" spans="2:9" ht="7.5" customHeight="1" x14ac:dyDescent="0.2">
      <c r="B5" s="193" t="str">
        <f>ContractDescription</f>
        <v>THE RESEAL OF MAIN ROAD P209  FROM KM 0.000 TO KM 6,00 IN THE LADYSMITH REGION</v>
      </c>
      <c r="C5" s="194"/>
      <c r="D5" s="194"/>
      <c r="E5" s="194"/>
      <c r="F5" s="194"/>
      <c r="G5" s="194"/>
      <c r="H5" s="198"/>
      <c r="I5" s="6"/>
    </row>
    <row r="6" spans="2:9" ht="12.75" customHeight="1" x14ac:dyDescent="0.2">
      <c r="B6" s="193"/>
      <c r="C6" s="194"/>
      <c r="D6" s="194"/>
      <c r="E6" s="194"/>
      <c r="F6" s="194"/>
      <c r="G6" s="194"/>
      <c r="H6" s="198"/>
      <c r="I6" s="6"/>
    </row>
    <row r="7" spans="2:9" ht="7.5" customHeight="1" x14ac:dyDescent="0.2">
      <c r="B7" s="195"/>
      <c r="C7" s="196"/>
      <c r="D7" s="196"/>
      <c r="E7" s="196"/>
      <c r="F7" s="196"/>
      <c r="G7" s="196"/>
      <c r="H7" s="199"/>
      <c r="I7" s="6"/>
    </row>
    <row r="8" spans="2:9" s="7" customFormat="1" ht="24.95" customHeight="1" x14ac:dyDescent="0.2">
      <c r="B8" s="61" t="s">
        <v>0</v>
      </c>
      <c r="C8" s="9" t="s">
        <v>1</v>
      </c>
      <c r="D8" s="9" t="s">
        <v>2</v>
      </c>
      <c r="E8" s="9" t="s">
        <v>8</v>
      </c>
      <c r="F8" s="9" t="s">
        <v>3</v>
      </c>
      <c r="G8" s="9" t="s">
        <v>4</v>
      </c>
      <c r="H8" s="9" t="s">
        <v>5</v>
      </c>
      <c r="I8" s="10"/>
    </row>
    <row r="9" spans="2:9" x14ac:dyDescent="0.2">
      <c r="B9" s="47"/>
      <c r="C9" s="12"/>
      <c r="D9" s="13"/>
      <c r="E9" s="13"/>
      <c r="F9" s="13"/>
      <c r="G9" s="14"/>
      <c r="H9" s="22" t="str">
        <f t="shared" ref="H9:H92" si="0">IF(D9="","",F9*G9)</f>
        <v/>
      </c>
      <c r="I9" s="16"/>
    </row>
    <row r="10" spans="2:9" x14ac:dyDescent="0.2">
      <c r="B10" s="60" t="s">
        <v>14</v>
      </c>
      <c r="C10" s="17" t="s">
        <v>13</v>
      </c>
      <c r="D10" s="19"/>
      <c r="E10" s="19"/>
      <c r="F10" s="19"/>
      <c r="G10" s="38"/>
      <c r="H10" s="22" t="str">
        <f t="shared" si="0"/>
        <v/>
      </c>
      <c r="I10" s="39"/>
    </row>
    <row r="11" spans="2:9" x14ac:dyDescent="0.2">
      <c r="B11" s="47"/>
      <c r="C11" s="12"/>
      <c r="D11" s="19"/>
      <c r="E11" s="19"/>
      <c r="F11" s="19"/>
      <c r="G11" s="38"/>
      <c r="H11" s="22" t="str">
        <f t="shared" si="0"/>
        <v/>
      </c>
      <c r="I11" s="39"/>
    </row>
    <row r="12" spans="2:9" x14ac:dyDescent="0.2">
      <c r="B12" s="47" t="s">
        <v>15</v>
      </c>
      <c r="C12" s="12" t="s">
        <v>16</v>
      </c>
      <c r="D12" s="19"/>
      <c r="E12" s="19"/>
      <c r="F12" s="19"/>
      <c r="G12" s="38"/>
      <c r="H12" s="22" t="str">
        <f t="shared" si="0"/>
        <v/>
      </c>
      <c r="I12" s="39"/>
    </row>
    <row r="13" spans="2:9" x14ac:dyDescent="0.2">
      <c r="B13" s="47"/>
      <c r="C13" s="12"/>
      <c r="D13" s="19"/>
      <c r="E13" s="19"/>
      <c r="F13" s="19"/>
      <c r="G13" s="38"/>
      <c r="H13" s="22" t="str">
        <f t="shared" si="0"/>
        <v/>
      </c>
      <c r="I13" s="39"/>
    </row>
    <row r="14" spans="2:9" ht="25.5" x14ac:dyDescent="0.2">
      <c r="B14" s="47" t="s">
        <v>17</v>
      </c>
      <c r="C14" s="12" t="s">
        <v>18</v>
      </c>
      <c r="D14" s="19" t="s">
        <v>19</v>
      </c>
      <c r="E14" s="19"/>
      <c r="F14" s="20">
        <v>7</v>
      </c>
      <c r="G14" s="21"/>
      <c r="H14" s="22"/>
      <c r="I14" s="40"/>
    </row>
    <row r="15" spans="2:9" x14ac:dyDescent="0.2">
      <c r="B15" s="47"/>
      <c r="C15" s="12"/>
      <c r="D15" s="19"/>
      <c r="E15" s="19"/>
      <c r="F15" s="20"/>
      <c r="G15" s="21"/>
      <c r="H15" s="22"/>
      <c r="I15" s="40"/>
    </row>
    <row r="16" spans="2:9" ht="25.5" x14ac:dyDescent="0.2">
      <c r="B16" s="47" t="s">
        <v>20</v>
      </c>
      <c r="C16" s="12" t="s">
        <v>21</v>
      </c>
      <c r="D16" s="19" t="s">
        <v>19</v>
      </c>
      <c r="E16" s="19"/>
      <c r="F16" s="20">
        <v>7</v>
      </c>
      <c r="G16" s="21"/>
      <c r="H16" s="22"/>
      <c r="I16" s="40"/>
    </row>
    <row r="17" spans="2:9" x14ac:dyDescent="0.2">
      <c r="B17" s="47"/>
      <c r="C17" s="12"/>
      <c r="D17" s="19"/>
      <c r="E17" s="19"/>
      <c r="F17" s="20"/>
      <c r="G17" s="38"/>
      <c r="H17" s="22"/>
      <c r="I17" s="39"/>
    </row>
    <row r="18" spans="2:9" x14ac:dyDescent="0.2">
      <c r="B18" s="60" t="s">
        <v>26</v>
      </c>
      <c r="C18" s="17" t="s">
        <v>27</v>
      </c>
      <c r="D18" s="19"/>
      <c r="E18" s="19"/>
      <c r="F18" s="19"/>
      <c r="G18" s="36"/>
      <c r="H18" s="22"/>
      <c r="I18" s="39"/>
    </row>
    <row r="19" spans="2:9" x14ac:dyDescent="0.2">
      <c r="B19" s="47"/>
      <c r="C19" s="12"/>
      <c r="D19" s="19"/>
      <c r="E19" s="19"/>
      <c r="F19" s="19"/>
      <c r="G19" s="36"/>
      <c r="H19" s="22"/>
      <c r="I19" s="42"/>
    </row>
    <row r="20" spans="2:9" x14ac:dyDescent="0.2">
      <c r="B20" s="47" t="s">
        <v>28</v>
      </c>
      <c r="C20" s="12" t="s">
        <v>29</v>
      </c>
      <c r="D20" s="19" t="s">
        <v>11</v>
      </c>
      <c r="E20" s="19"/>
      <c r="F20" s="19">
        <v>1</v>
      </c>
      <c r="G20" s="36"/>
      <c r="H20" s="22"/>
    </row>
    <row r="21" spans="2:9" x14ac:dyDescent="0.2">
      <c r="B21" s="47"/>
      <c r="C21" s="12"/>
      <c r="D21" s="19"/>
      <c r="E21" s="19"/>
      <c r="F21" s="19"/>
      <c r="G21" s="36"/>
      <c r="H21" s="22"/>
    </row>
    <row r="22" spans="2:9" x14ac:dyDescent="0.2">
      <c r="B22" s="47" t="s">
        <v>30</v>
      </c>
      <c r="C22" s="12" t="s">
        <v>31</v>
      </c>
      <c r="D22" s="19" t="s">
        <v>19</v>
      </c>
      <c r="E22" s="19"/>
      <c r="F22" s="19">
        <v>7</v>
      </c>
      <c r="G22" s="36"/>
      <c r="H22" s="22"/>
    </row>
    <row r="23" spans="2:9" x14ac:dyDescent="0.2">
      <c r="B23" s="47"/>
      <c r="C23" s="12"/>
      <c r="D23" s="19"/>
      <c r="E23" s="19"/>
      <c r="F23" s="19"/>
      <c r="G23" s="36"/>
      <c r="H23" s="22" t="str">
        <f t="shared" si="0"/>
        <v/>
      </c>
    </row>
    <row r="24" spans="2:9" x14ac:dyDescent="0.2">
      <c r="B24" s="47" t="s">
        <v>337</v>
      </c>
      <c r="C24" s="12" t="s">
        <v>338</v>
      </c>
      <c r="D24" s="19"/>
      <c r="E24" s="19"/>
      <c r="F24" s="19"/>
      <c r="G24" s="36"/>
      <c r="H24" s="22" t="str">
        <f t="shared" si="0"/>
        <v/>
      </c>
      <c r="I24" s="40"/>
    </row>
    <row r="25" spans="2:9" x14ac:dyDescent="0.2">
      <c r="B25" s="47"/>
      <c r="C25" s="12"/>
      <c r="D25" s="19"/>
      <c r="E25" s="19"/>
      <c r="F25" s="19"/>
      <c r="G25" s="36"/>
      <c r="H25" s="22" t="str">
        <f t="shared" si="0"/>
        <v/>
      </c>
      <c r="I25" s="16"/>
    </row>
    <row r="26" spans="2:9" x14ac:dyDescent="0.2">
      <c r="B26" s="47" t="s">
        <v>32</v>
      </c>
      <c r="C26" s="12" t="s">
        <v>34</v>
      </c>
      <c r="D26" s="19" t="s">
        <v>183</v>
      </c>
      <c r="E26" s="19"/>
      <c r="F26" s="19">
        <v>1</v>
      </c>
      <c r="G26" s="36">
        <v>100000</v>
      </c>
      <c r="H26" s="22">
        <f t="shared" si="0"/>
        <v>100000</v>
      </c>
      <c r="I26" s="16"/>
    </row>
    <row r="27" spans="2:9" x14ac:dyDescent="0.2">
      <c r="B27" s="47"/>
      <c r="C27" s="12"/>
      <c r="D27" s="19"/>
      <c r="E27" s="19"/>
      <c r="F27" s="19"/>
      <c r="G27" s="36"/>
      <c r="H27" s="22" t="str">
        <f t="shared" si="0"/>
        <v/>
      </c>
      <c r="I27" s="16"/>
    </row>
    <row r="28" spans="2:9" ht="25.5" x14ac:dyDescent="0.2">
      <c r="B28" s="47" t="s">
        <v>33</v>
      </c>
      <c r="C28" s="12" t="s">
        <v>35</v>
      </c>
      <c r="D28" s="19" t="s">
        <v>24</v>
      </c>
      <c r="E28" s="19"/>
      <c r="F28" s="144">
        <v>100000</v>
      </c>
      <c r="G28" s="145"/>
      <c r="H28" s="22"/>
      <c r="I28" s="16"/>
    </row>
    <row r="29" spans="2:9" s="34" customFormat="1" x14ac:dyDescent="0.2">
      <c r="B29" s="47"/>
      <c r="C29" s="12"/>
      <c r="D29" s="13"/>
      <c r="E29" s="13"/>
      <c r="F29" s="23"/>
      <c r="G29" s="26"/>
      <c r="H29" s="22" t="str">
        <f t="shared" si="0"/>
        <v/>
      </c>
      <c r="I29" s="16"/>
    </row>
    <row r="30" spans="2:9" s="34" customFormat="1" x14ac:dyDescent="0.2">
      <c r="B30" s="47" t="s">
        <v>339</v>
      </c>
      <c r="C30" s="146" t="s">
        <v>340</v>
      </c>
      <c r="D30" s="147" t="s">
        <v>341</v>
      </c>
      <c r="E30" s="19"/>
      <c r="F30" s="19">
        <v>1</v>
      </c>
      <c r="G30" s="36">
        <v>100000</v>
      </c>
      <c r="H30" s="22">
        <v>100000</v>
      </c>
      <c r="I30" s="16"/>
    </row>
    <row r="31" spans="2:9" s="34" customFormat="1" x14ac:dyDescent="0.2">
      <c r="B31" s="47"/>
      <c r="C31" s="12"/>
      <c r="D31" s="19"/>
      <c r="E31" s="19"/>
      <c r="F31" s="19"/>
      <c r="G31" s="36"/>
      <c r="H31" s="22"/>
      <c r="I31" s="16"/>
    </row>
    <row r="32" spans="2:9" s="34" customFormat="1" ht="25.5" x14ac:dyDescent="0.2">
      <c r="B32" s="47"/>
      <c r="C32" s="12" t="s">
        <v>342</v>
      </c>
      <c r="D32" s="147" t="s">
        <v>24</v>
      </c>
      <c r="E32" s="19"/>
      <c r="F32" s="144">
        <v>100000</v>
      </c>
      <c r="G32" s="145"/>
      <c r="H32" s="22"/>
      <c r="I32" s="16"/>
    </row>
    <row r="33" spans="2:9" s="34" customFormat="1" x14ac:dyDescent="0.2">
      <c r="B33" s="47"/>
      <c r="C33" s="12"/>
      <c r="D33" s="13"/>
      <c r="E33" s="13"/>
      <c r="F33" s="23"/>
      <c r="G33" s="26"/>
      <c r="H33" s="22"/>
      <c r="I33" s="16"/>
    </row>
    <row r="34" spans="2:9" x14ac:dyDescent="0.2">
      <c r="B34" s="47" t="s">
        <v>37</v>
      </c>
      <c r="C34" s="12" t="s">
        <v>38</v>
      </c>
      <c r="D34" s="19"/>
      <c r="E34" s="19"/>
      <c r="F34" s="19"/>
      <c r="G34" s="36"/>
      <c r="H34" s="22" t="str">
        <f t="shared" si="0"/>
        <v/>
      </c>
      <c r="I34" s="40"/>
    </row>
    <row r="35" spans="2:9" x14ac:dyDescent="0.2">
      <c r="B35" s="47"/>
      <c r="C35" s="12"/>
      <c r="D35" s="19"/>
      <c r="E35" s="19"/>
      <c r="F35" s="19"/>
      <c r="G35" s="36"/>
      <c r="H35" s="22" t="str">
        <f t="shared" si="0"/>
        <v/>
      </c>
      <c r="I35" s="40"/>
    </row>
    <row r="36" spans="2:9" x14ac:dyDescent="0.2">
      <c r="B36" s="47" t="s">
        <v>39</v>
      </c>
      <c r="C36" s="12" t="s">
        <v>40</v>
      </c>
      <c r="D36" s="19"/>
      <c r="E36" s="19"/>
      <c r="F36" s="19"/>
      <c r="G36" s="36"/>
      <c r="H36" s="22" t="str">
        <f t="shared" si="0"/>
        <v/>
      </c>
      <c r="I36" s="39"/>
    </row>
    <row r="37" spans="2:9" x14ac:dyDescent="0.2">
      <c r="B37" s="47"/>
      <c r="C37" s="12"/>
      <c r="D37" s="19"/>
      <c r="E37" s="19"/>
      <c r="F37" s="19"/>
      <c r="G37" s="36"/>
      <c r="H37" s="22" t="str">
        <f t="shared" si="0"/>
        <v/>
      </c>
      <c r="I37" s="39"/>
    </row>
    <row r="38" spans="2:9" x14ac:dyDescent="0.2">
      <c r="B38" s="47" t="s">
        <v>41</v>
      </c>
      <c r="C38" s="12" t="s">
        <v>42</v>
      </c>
      <c r="D38" s="19" t="s">
        <v>146</v>
      </c>
      <c r="E38" s="19" t="s">
        <v>8</v>
      </c>
      <c r="F38" s="19">
        <v>40</v>
      </c>
      <c r="G38" s="36"/>
      <c r="H38" s="22"/>
      <c r="I38" s="39"/>
    </row>
    <row r="39" spans="2:9" x14ac:dyDescent="0.2">
      <c r="B39" s="47"/>
      <c r="C39" s="12"/>
      <c r="D39" s="19"/>
      <c r="E39" s="19"/>
      <c r="F39" s="19"/>
      <c r="G39" s="36"/>
      <c r="H39" s="22"/>
      <c r="I39" s="39"/>
    </row>
    <row r="40" spans="2:9" x14ac:dyDescent="0.2">
      <c r="B40" s="47" t="s">
        <v>43</v>
      </c>
      <c r="C40" s="12" t="s">
        <v>48</v>
      </c>
      <c r="D40" s="19" t="s">
        <v>146</v>
      </c>
      <c r="E40" s="19" t="s">
        <v>8</v>
      </c>
      <c r="F40" s="19">
        <v>40</v>
      </c>
      <c r="G40" s="36"/>
      <c r="H40" s="22"/>
      <c r="I40" s="39"/>
    </row>
    <row r="41" spans="2:9" x14ac:dyDescent="0.2">
      <c r="B41" s="47"/>
      <c r="C41" s="12"/>
      <c r="D41" s="19"/>
      <c r="E41" s="19"/>
      <c r="F41" s="19"/>
      <c r="G41" s="36"/>
      <c r="H41" s="22"/>
      <c r="I41" s="39"/>
    </row>
    <row r="42" spans="2:9" x14ac:dyDescent="0.2">
      <c r="B42" s="47" t="s">
        <v>44</v>
      </c>
      <c r="C42" s="12" t="s">
        <v>49</v>
      </c>
      <c r="D42" s="19" t="s">
        <v>146</v>
      </c>
      <c r="E42" s="19" t="s">
        <v>8</v>
      </c>
      <c r="F42" s="19">
        <v>40</v>
      </c>
      <c r="G42" s="36"/>
      <c r="H42" s="22"/>
      <c r="I42" s="39"/>
    </row>
    <row r="43" spans="2:9" x14ac:dyDescent="0.2">
      <c r="B43" s="47"/>
      <c r="C43" s="12"/>
      <c r="D43" s="19"/>
      <c r="E43" s="19"/>
      <c r="F43" s="19"/>
      <c r="G43" s="36"/>
      <c r="H43" s="22"/>
      <c r="I43" s="39"/>
    </row>
    <row r="44" spans="2:9" x14ac:dyDescent="0.2">
      <c r="B44" s="47" t="s">
        <v>45</v>
      </c>
      <c r="C44" s="12" t="s">
        <v>50</v>
      </c>
      <c r="D44" s="19" t="s">
        <v>146</v>
      </c>
      <c r="E44" s="19" t="s">
        <v>8</v>
      </c>
      <c r="F44" s="19">
        <v>40</v>
      </c>
      <c r="G44" s="36"/>
      <c r="H44" s="22"/>
      <c r="I44" s="39"/>
    </row>
    <row r="45" spans="2:9" x14ac:dyDescent="0.2">
      <c r="B45" s="47"/>
      <c r="C45" s="12"/>
      <c r="D45" s="19"/>
      <c r="E45" s="19"/>
      <c r="F45" s="19"/>
      <c r="G45" s="36"/>
      <c r="H45" s="22"/>
      <c r="I45" s="39"/>
    </row>
    <row r="46" spans="2:9" x14ac:dyDescent="0.2">
      <c r="B46" s="47"/>
      <c r="C46" s="12"/>
      <c r="D46" s="19"/>
      <c r="E46" s="19"/>
      <c r="F46" s="19"/>
      <c r="G46" s="36"/>
      <c r="H46" s="22"/>
      <c r="I46" s="39"/>
    </row>
    <row r="47" spans="2:9" x14ac:dyDescent="0.2">
      <c r="B47" s="47"/>
      <c r="C47" s="12"/>
      <c r="D47" s="19"/>
      <c r="E47" s="19"/>
      <c r="F47" s="19"/>
      <c r="G47" s="36"/>
      <c r="H47" s="22"/>
      <c r="I47" s="39"/>
    </row>
    <row r="48" spans="2:9" x14ac:dyDescent="0.2">
      <c r="B48" s="47"/>
      <c r="C48" s="12"/>
      <c r="D48" s="19"/>
      <c r="E48" s="19"/>
      <c r="F48" s="19"/>
      <c r="G48" s="36"/>
      <c r="H48" s="22"/>
      <c r="I48" s="39"/>
    </row>
    <row r="49" spans="2:9" x14ac:dyDescent="0.2">
      <c r="B49" s="47"/>
      <c r="C49" s="12"/>
      <c r="D49" s="19"/>
      <c r="E49" s="19"/>
      <c r="F49" s="19"/>
      <c r="G49" s="36"/>
      <c r="H49" s="22"/>
      <c r="I49" s="39"/>
    </row>
    <row r="50" spans="2:9" x14ac:dyDescent="0.2">
      <c r="B50" s="47"/>
      <c r="C50" s="12"/>
      <c r="D50" s="19"/>
      <c r="E50" s="19"/>
      <c r="F50" s="19"/>
      <c r="G50" s="36"/>
      <c r="H50" s="22"/>
      <c r="I50" s="39"/>
    </row>
    <row r="51" spans="2:9" x14ac:dyDescent="0.2">
      <c r="B51" s="47"/>
      <c r="C51" s="12"/>
      <c r="D51" s="19"/>
      <c r="E51" s="19"/>
      <c r="F51" s="19"/>
      <c r="G51" s="36"/>
      <c r="H51" s="22"/>
      <c r="I51" s="39"/>
    </row>
    <row r="52" spans="2:9" x14ac:dyDescent="0.2">
      <c r="B52" s="47"/>
      <c r="C52" s="12"/>
      <c r="D52" s="19"/>
      <c r="E52" s="19"/>
      <c r="F52" s="19"/>
      <c r="G52" s="36"/>
      <c r="H52" s="22"/>
      <c r="I52" s="39"/>
    </row>
    <row r="53" spans="2:9" x14ac:dyDescent="0.2">
      <c r="B53" s="47"/>
      <c r="C53" s="12"/>
      <c r="D53" s="19"/>
      <c r="E53" s="19"/>
      <c r="F53" s="19"/>
      <c r="G53" s="36"/>
      <c r="H53" s="22"/>
      <c r="I53" s="39"/>
    </row>
    <row r="54" spans="2:9" x14ac:dyDescent="0.2">
      <c r="B54" s="47"/>
      <c r="C54" s="12"/>
      <c r="D54" s="19"/>
      <c r="E54" s="19"/>
      <c r="F54" s="19"/>
      <c r="G54" s="36"/>
      <c r="H54" s="22"/>
      <c r="I54" s="39"/>
    </row>
    <row r="55" spans="2:9" x14ac:dyDescent="0.2">
      <c r="B55" s="47"/>
      <c r="C55" s="12"/>
      <c r="D55" s="19"/>
      <c r="E55" s="19"/>
      <c r="F55" s="19"/>
      <c r="G55" s="36"/>
      <c r="H55" s="22"/>
      <c r="I55" s="39"/>
    </row>
    <row r="56" spans="2:9" ht="17.25" customHeight="1" x14ac:dyDescent="0.2">
      <c r="B56" s="67" t="str">
        <f>$B$10</f>
        <v>C1.2</v>
      </c>
      <c r="C56" s="29" t="s">
        <v>12</v>
      </c>
      <c r="D56" s="30"/>
      <c r="E56" s="30"/>
      <c r="F56" s="92"/>
      <c r="G56" s="30"/>
      <c r="H56" s="31"/>
      <c r="I56" s="39"/>
    </row>
    <row r="57" spans="2:9" x14ac:dyDescent="0.2">
      <c r="B57" s="184" t="str">
        <f>Client1</f>
        <v>Province of KwaZulu-Natal</v>
      </c>
      <c r="C57" s="184"/>
      <c r="D57" s="184"/>
      <c r="E57" s="184"/>
      <c r="F57" s="185" t="str">
        <f>"Contract No. "&amp;ContractNo</f>
        <v>Contract No. ZNB 01581/00000/00/HOD/INF/22/T</v>
      </c>
      <c r="G57" s="185"/>
      <c r="H57" s="185"/>
      <c r="I57" s="39"/>
    </row>
    <row r="58" spans="2:9" x14ac:dyDescent="0.2">
      <c r="B58" s="184" t="str">
        <f>Client2</f>
        <v>Department of Transport</v>
      </c>
      <c r="C58" s="184"/>
      <c r="D58" s="184"/>
      <c r="E58" s="184"/>
      <c r="F58" s="185"/>
      <c r="G58" s="185"/>
      <c r="H58" s="185"/>
      <c r="I58" s="39"/>
    </row>
    <row r="59" spans="2:9" x14ac:dyDescent="0.2">
      <c r="B59" s="187"/>
      <c r="C59" s="187"/>
      <c r="D59" s="187"/>
      <c r="E59" s="187"/>
      <c r="F59" s="186"/>
      <c r="G59" s="186"/>
      <c r="H59" s="186"/>
      <c r="I59" s="39"/>
    </row>
    <row r="60" spans="2:9" x14ac:dyDescent="0.2">
      <c r="B60" s="188" t="s">
        <v>7</v>
      </c>
      <c r="C60" s="189"/>
      <c r="D60" s="189"/>
      <c r="E60" s="189"/>
      <c r="F60" s="189"/>
      <c r="G60" s="189"/>
      <c r="H60" s="190" t="str">
        <f>H4</f>
        <v>CHAPTER C1.2</v>
      </c>
      <c r="I60" s="39"/>
    </row>
    <row r="61" spans="2:9" ht="12.75" customHeight="1" x14ac:dyDescent="0.2">
      <c r="B61" s="193" t="str">
        <f>ContractDescription</f>
        <v>THE RESEAL OF MAIN ROAD P209  FROM KM 0.000 TO KM 6,00 IN THE LADYSMITH REGION</v>
      </c>
      <c r="C61" s="194"/>
      <c r="D61" s="194"/>
      <c r="E61" s="194"/>
      <c r="F61" s="194"/>
      <c r="G61" s="194"/>
      <c r="H61" s="191"/>
      <c r="I61" s="39"/>
    </row>
    <row r="62" spans="2:9" x14ac:dyDescent="0.2">
      <c r="B62" s="193"/>
      <c r="C62" s="194"/>
      <c r="D62" s="194"/>
      <c r="E62" s="194"/>
      <c r="F62" s="194"/>
      <c r="G62" s="194"/>
      <c r="H62" s="191"/>
      <c r="I62" s="39"/>
    </row>
    <row r="63" spans="2:9" x14ac:dyDescent="0.2">
      <c r="B63" s="195"/>
      <c r="C63" s="196"/>
      <c r="D63" s="196"/>
      <c r="E63" s="196"/>
      <c r="F63" s="196"/>
      <c r="G63" s="196"/>
      <c r="H63" s="192"/>
      <c r="I63" s="39"/>
    </row>
    <row r="64" spans="2:9" x14ac:dyDescent="0.2">
      <c r="B64" s="61" t="s">
        <v>0</v>
      </c>
      <c r="C64" s="9" t="s">
        <v>1</v>
      </c>
      <c r="D64" s="9" t="s">
        <v>2</v>
      </c>
      <c r="E64" s="9" t="s">
        <v>8</v>
      </c>
      <c r="F64" s="9" t="s">
        <v>3</v>
      </c>
      <c r="G64" s="9" t="s">
        <v>4</v>
      </c>
      <c r="H64" s="9" t="s">
        <v>5</v>
      </c>
      <c r="I64" s="39"/>
    </row>
    <row r="65" spans="2:9" x14ac:dyDescent="0.2">
      <c r="B65" s="67"/>
      <c r="C65" s="29" t="s">
        <v>25</v>
      </c>
      <c r="D65" s="30"/>
      <c r="E65" s="30"/>
      <c r="F65" s="92"/>
      <c r="G65" s="30"/>
      <c r="H65" s="31"/>
      <c r="I65" s="39"/>
    </row>
    <row r="66" spans="2:9" x14ac:dyDescent="0.2">
      <c r="B66" s="47"/>
      <c r="C66" s="12"/>
      <c r="D66" s="19"/>
      <c r="E66" s="19"/>
      <c r="F66" s="19"/>
      <c r="G66" s="36"/>
      <c r="H66" s="22"/>
      <c r="I66" s="39"/>
    </row>
    <row r="67" spans="2:9" ht="25.5" x14ac:dyDescent="0.2">
      <c r="B67" s="47" t="s">
        <v>51</v>
      </c>
      <c r="C67" s="12" t="s">
        <v>52</v>
      </c>
      <c r="D67" s="19"/>
      <c r="E67" s="19"/>
      <c r="F67" s="19"/>
      <c r="G67" s="36"/>
      <c r="H67" s="22"/>
      <c r="I67" s="39"/>
    </row>
    <row r="68" spans="2:9" x14ac:dyDescent="0.2">
      <c r="B68" s="47"/>
      <c r="C68" s="12"/>
      <c r="D68" s="19"/>
      <c r="E68" s="19"/>
      <c r="F68" s="19"/>
      <c r="G68" s="36"/>
      <c r="H68" s="22"/>
      <c r="I68" s="39"/>
    </row>
    <row r="69" spans="2:9" x14ac:dyDescent="0.2">
      <c r="B69" s="47" t="s">
        <v>41</v>
      </c>
      <c r="C69" s="12" t="s">
        <v>278</v>
      </c>
      <c r="D69" s="19" t="s">
        <v>146</v>
      </c>
      <c r="E69" s="19"/>
      <c r="F69" s="19">
        <v>40</v>
      </c>
      <c r="G69" s="36"/>
      <c r="H69" s="22"/>
      <c r="I69" s="39"/>
    </row>
    <row r="70" spans="2:9" x14ac:dyDescent="0.2">
      <c r="B70" s="47"/>
      <c r="C70" s="12"/>
      <c r="D70" s="19"/>
      <c r="E70" s="19"/>
      <c r="F70" s="19"/>
      <c r="G70" s="36"/>
      <c r="H70" s="22"/>
      <c r="I70" s="39"/>
    </row>
    <row r="71" spans="2:9" ht="25.5" x14ac:dyDescent="0.2">
      <c r="B71" s="47" t="s">
        <v>43</v>
      </c>
      <c r="C71" s="12" t="s">
        <v>280</v>
      </c>
      <c r="D71" s="19" t="s">
        <v>146</v>
      </c>
      <c r="E71" s="19"/>
      <c r="F71" s="19">
        <v>40</v>
      </c>
      <c r="G71" s="36"/>
      <c r="H71" s="22"/>
      <c r="I71" s="39"/>
    </row>
    <row r="72" spans="2:9" x14ac:dyDescent="0.2">
      <c r="B72" s="47"/>
      <c r="C72" s="12"/>
      <c r="D72" s="19"/>
      <c r="E72" s="19"/>
      <c r="F72" s="19"/>
      <c r="G72" s="36"/>
      <c r="H72" s="22"/>
      <c r="I72" s="39"/>
    </row>
    <row r="73" spans="2:9" x14ac:dyDescent="0.2">
      <c r="B73" s="47" t="s">
        <v>45</v>
      </c>
      <c r="C73" s="12" t="s">
        <v>279</v>
      </c>
      <c r="D73" s="19" t="s">
        <v>146</v>
      </c>
      <c r="E73" s="19"/>
      <c r="F73" s="19">
        <v>40</v>
      </c>
      <c r="G73" s="36"/>
      <c r="H73" s="22"/>
      <c r="I73" s="39"/>
    </row>
    <row r="74" spans="2:9" x14ac:dyDescent="0.2">
      <c r="B74" s="47"/>
      <c r="C74" s="12"/>
      <c r="D74" s="19"/>
      <c r="E74" s="19"/>
      <c r="F74" s="19"/>
      <c r="G74" s="36"/>
      <c r="H74" s="22"/>
      <c r="I74" s="39"/>
    </row>
    <row r="75" spans="2:9" x14ac:dyDescent="0.2">
      <c r="B75" s="47" t="s">
        <v>53</v>
      </c>
      <c r="C75" s="12" t="s">
        <v>281</v>
      </c>
      <c r="D75" s="19" t="s">
        <v>146</v>
      </c>
      <c r="E75" s="19"/>
      <c r="F75" s="19">
        <v>40</v>
      </c>
      <c r="G75" s="36"/>
      <c r="H75" s="22"/>
      <c r="I75" s="39"/>
    </row>
    <row r="76" spans="2:9" x14ac:dyDescent="0.2">
      <c r="B76" s="47"/>
      <c r="C76" s="12"/>
      <c r="D76" s="19"/>
      <c r="E76" s="19"/>
      <c r="F76" s="19"/>
      <c r="G76" s="36"/>
      <c r="H76" s="22"/>
      <c r="I76" s="39"/>
    </row>
    <row r="77" spans="2:9" x14ac:dyDescent="0.2">
      <c r="B77" s="62" t="s">
        <v>54</v>
      </c>
      <c r="C77" s="12" t="s">
        <v>55</v>
      </c>
      <c r="D77" s="19"/>
      <c r="E77" s="19"/>
      <c r="F77" s="19"/>
      <c r="G77" s="36"/>
      <c r="H77" s="22"/>
      <c r="I77" s="39"/>
    </row>
    <row r="78" spans="2:9" x14ac:dyDescent="0.2">
      <c r="B78" s="62"/>
      <c r="C78" s="12"/>
      <c r="D78" s="19"/>
      <c r="E78" s="19"/>
      <c r="F78" s="19"/>
      <c r="G78" s="36"/>
      <c r="H78" s="22"/>
      <c r="I78" s="39"/>
    </row>
    <row r="79" spans="2:9" x14ac:dyDescent="0.2">
      <c r="B79" s="47" t="s">
        <v>41</v>
      </c>
      <c r="C79" s="12" t="s">
        <v>56</v>
      </c>
      <c r="D79" s="19" t="s">
        <v>22</v>
      </c>
      <c r="E79" s="19"/>
      <c r="F79" s="19">
        <v>500</v>
      </c>
      <c r="G79" s="36"/>
      <c r="H79" s="22"/>
      <c r="I79" s="39"/>
    </row>
    <row r="80" spans="2:9" x14ac:dyDescent="0.2">
      <c r="B80" s="47"/>
      <c r="C80" s="12"/>
      <c r="D80" s="19"/>
      <c r="E80" s="19"/>
      <c r="F80" s="19"/>
      <c r="G80" s="36"/>
      <c r="H80" s="22"/>
      <c r="I80" s="39"/>
    </row>
    <row r="81" spans="2:9" x14ac:dyDescent="0.2">
      <c r="B81" s="47" t="s">
        <v>43</v>
      </c>
      <c r="C81" s="12" t="s">
        <v>57</v>
      </c>
      <c r="D81" s="19" t="s">
        <v>22</v>
      </c>
      <c r="E81" s="19"/>
      <c r="F81" s="19">
        <v>500</v>
      </c>
      <c r="G81" s="36"/>
      <c r="H81" s="22"/>
      <c r="I81" s="39"/>
    </row>
    <row r="82" spans="2:9" x14ac:dyDescent="0.2">
      <c r="B82" s="47"/>
      <c r="C82" s="12"/>
      <c r="D82" s="19"/>
      <c r="E82" s="19"/>
      <c r="F82" s="19"/>
      <c r="G82" s="36"/>
      <c r="H82" s="22"/>
      <c r="I82" s="39"/>
    </row>
    <row r="83" spans="2:9" x14ac:dyDescent="0.2">
      <c r="B83" s="47" t="s">
        <v>285</v>
      </c>
      <c r="C83" s="79" t="s">
        <v>286</v>
      </c>
      <c r="D83" s="19"/>
      <c r="E83" s="19"/>
      <c r="F83" s="19"/>
      <c r="G83" s="36"/>
      <c r="H83" s="22"/>
      <c r="I83" s="39"/>
    </row>
    <row r="84" spans="2:9" x14ac:dyDescent="0.2">
      <c r="B84" s="47"/>
      <c r="C84" s="12"/>
      <c r="D84" s="19"/>
      <c r="E84" s="19"/>
      <c r="F84" s="19"/>
      <c r="G84" s="36"/>
      <c r="H84" s="22"/>
      <c r="I84" s="39"/>
    </row>
    <row r="85" spans="2:9" x14ac:dyDescent="0.2">
      <c r="B85" s="47" t="s">
        <v>41</v>
      </c>
      <c r="C85" s="79" t="s">
        <v>287</v>
      </c>
      <c r="D85" s="19" t="s">
        <v>184</v>
      </c>
      <c r="E85" s="19"/>
      <c r="F85" s="19">
        <v>1</v>
      </c>
      <c r="G85" s="36">
        <v>100000</v>
      </c>
      <c r="H85" s="22">
        <f>F85*G85</f>
        <v>100000</v>
      </c>
      <c r="I85" s="39"/>
    </row>
    <row r="86" spans="2:9" x14ac:dyDescent="0.2">
      <c r="B86" s="47"/>
      <c r="C86" s="12"/>
      <c r="D86" s="19"/>
      <c r="E86" s="19"/>
      <c r="F86" s="19"/>
      <c r="G86" s="36"/>
      <c r="H86" s="22"/>
      <c r="I86" s="39"/>
    </row>
    <row r="87" spans="2:9" ht="25.5" x14ac:dyDescent="0.2">
      <c r="B87" s="47" t="s">
        <v>43</v>
      </c>
      <c r="C87" s="146" t="s">
        <v>288</v>
      </c>
      <c r="D87" s="147" t="s">
        <v>24</v>
      </c>
      <c r="E87" s="19"/>
      <c r="F87" s="115">
        <f>H85</f>
        <v>100000</v>
      </c>
      <c r="G87" s="145"/>
      <c r="H87" s="22"/>
      <c r="I87" s="39"/>
    </row>
    <row r="88" spans="2:9" x14ac:dyDescent="0.2">
      <c r="B88" s="47"/>
      <c r="C88" s="146"/>
      <c r="D88" s="147"/>
      <c r="E88" s="19"/>
      <c r="F88" s="148"/>
      <c r="G88" s="36"/>
      <c r="H88" s="22"/>
      <c r="I88" s="39"/>
    </row>
    <row r="89" spans="2:9" x14ac:dyDescent="0.2">
      <c r="B89" s="47"/>
      <c r="C89" s="146"/>
      <c r="D89" s="147"/>
      <c r="E89" s="19"/>
      <c r="F89" s="19"/>
      <c r="G89" s="36"/>
      <c r="H89" s="22"/>
      <c r="I89" s="39"/>
    </row>
    <row r="90" spans="2:9" x14ac:dyDescent="0.2">
      <c r="B90" s="47"/>
      <c r="C90" s="12"/>
      <c r="D90" s="19"/>
      <c r="E90" s="19"/>
      <c r="F90" s="19"/>
      <c r="G90" s="36"/>
      <c r="H90" s="22"/>
      <c r="I90" s="39"/>
    </row>
    <row r="91" spans="2:9" x14ac:dyDescent="0.2">
      <c r="B91" s="47"/>
      <c r="C91" s="12"/>
      <c r="D91" s="147"/>
      <c r="E91" s="19"/>
      <c r="F91" s="144"/>
      <c r="G91" s="145"/>
      <c r="H91" s="22"/>
      <c r="I91" s="39"/>
    </row>
    <row r="92" spans="2:9" x14ac:dyDescent="0.2">
      <c r="B92" s="173"/>
      <c r="C92" s="174"/>
      <c r="D92" s="90"/>
      <c r="E92" s="90"/>
      <c r="F92" s="90"/>
      <c r="G92" s="175"/>
      <c r="H92" s="176" t="str">
        <f t="shared" si="0"/>
        <v/>
      </c>
      <c r="I92" s="39"/>
    </row>
    <row r="93" spans="2:9" x14ac:dyDescent="0.2">
      <c r="B93" s="67" t="str">
        <f>B10</f>
        <v>C1.2</v>
      </c>
      <c r="C93" s="29" t="s">
        <v>212</v>
      </c>
      <c r="D93" s="30"/>
      <c r="E93" s="30"/>
      <c r="F93" s="92"/>
      <c r="G93" s="30"/>
      <c r="H93" s="31"/>
      <c r="I93" s="39"/>
    </row>
  </sheetData>
  <mergeCells count="14">
    <mergeCell ref="F1:H3"/>
    <mergeCell ref="B1:E1"/>
    <mergeCell ref="B2:E2"/>
    <mergeCell ref="B3:E3"/>
    <mergeCell ref="B5:G7"/>
    <mergeCell ref="H4:H7"/>
    <mergeCell ref="B4:G4"/>
    <mergeCell ref="B57:E57"/>
    <mergeCell ref="F57:H59"/>
    <mergeCell ref="B58:E58"/>
    <mergeCell ref="B59:E59"/>
    <mergeCell ref="B60:G60"/>
    <mergeCell ref="H60:H63"/>
    <mergeCell ref="B61:G63"/>
  </mergeCells>
  <phoneticPr fontId="13" type="noConversion"/>
  <pageMargins left="0.43307086614173229" right="0.31496062992125984" top="0.43307086614173229" bottom="0.62992125984251968" header="0.35433070866141736" footer="0.31496062992125984"/>
  <pageSetup paperSize="9" scale="80" firstPageNumber="0" fitToHeight="0" orientation="portrait" cellComments="asDisplayed" useFirstPageNumber="1" r:id="rId1"/>
  <headerFooter>
    <oddHeader xml:space="preserve">&amp;R&amp;"Arial,Bold Italic"
</oddHeader>
  </headerFooter>
  <rowBreaks count="1" manualBreakCount="1">
    <brk id="56" max="8" man="1"/>
  </rowBreaks>
  <colBreaks count="1" manualBreakCount="1">
    <brk id="1" max="9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I77"/>
  <sheetViews>
    <sheetView view="pageBreakPreview" topLeftCell="A56" zoomScale="110" zoomScaleNormal="125" zoomScaleSheetLayoutView="110" zoomScalePageLayoutView="125" workbookViewId="0">
      <selection activeCell="C11" sqref="C11"/>
    </sheetView>
  </sheetViews>
  <sheetFormatPr defaultColWidth="6.85546875" defaultRowHeight="12.75" x14ac:dyDescent="0.2"/>
  <cols>
    <col min="1" max="1" width="2.14062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200" t="str">
        <f>"Contract No. "&amp;ContractNo</f>
        <v>Contract No. ZNB 01581/00000/00/HOD/INF/22/T</v>
      </c>
      <c r="G1" s="200"/>
      <c r="H1" s="200"/>
    </row>
    <row r="2" spans="2:9" x14ac:dyDescent="0.2">
      <c r="B2" s="74" t="str">
        <f>Client2</f>
        <v>Department of Transport</v>
      </c>
    </row>
    <row r="3" spans="2:9" x14ac:dyDescent="0.2">
      <c r="B3" s="64"/>
      <c r="C3" s="64"/>
      <c r="D3" s="65"/>
      <c r="E3" s="65"/>
      <c r="F3" s="65"/>
      <c r="G3" s="66"/>
      <c r="H3" s="77"/>
    </row>
    <row r="4" spans="2:9" x14ac:dyDescent="0.2">
      <c r="B4" s="188" t="s">
        <v>7</v>
      </c>
      <c r="C4" s="189"/>
      <c r="D4" s="189"/>
      <c r="E4" s="189"/>
      <c r="F4" s="189"/>
      <c r="G4" s="189"/>
      <c r="H4" s="201" t="str">
        <f>"CHAPTER "&amp;B10</f>
        <v>CHAPTER C1.3</v>
      </c>
      <c r="I4" s="5"/>
    </row>
    <row r="5" spans="2:9" ht="7.5" customHeight="1" x14ac:dyDescent="0.2">
      <c r="B5" s="193" t="str">
        <f>ContractDescription</f>
        <v>THE RESEAL OF MAIN ROAD P209  FROM KM 0.000 TO KM 6,00 IN THE LADYSMITH REGION</v>
      </c>
      <c r="C5" s="194"/>
      <c r="D5" s="194"/>
      <c r="E5" s="194"/>
      <c r="F5" s="194"/>
      <c r="G5" s="194"/>
      <c r="H5" s="202"/>
      <c r="I5" s="6"/>
    </row>
    <row r="6" spans="2:9" ht="12.75" customHeight="1" x14ac:dyDescent="0.2">
      <c r="B6" s="193"/>
      <c r="C6" s="194"/>
      <c r="D6" s="194"/>
      <c r="E6" s="194"/>
      <c r="F6" s="194"/>
      <c r="G6" s="194"/>
      <c r="H6" s="202"/>
      <c r="I6" s="6"/>
    </row>
    <row r="7" spans="2:9" ht="7.5" customHeight="1" x14ac:dyDescent="0.2">
      <c r="B7" s="195"/>
      <c r="C7" s="196"/>
      <c r="D7" s="196"/>
      <c r="E7" s="196"/>
      <c r="F7" s="196"/>
      <c r="G7" s="196"/>
      <c r="H7" s="203"/>
      <c r="I7" s="6"/>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15" t="str">
        <f>IF(D9="","",F9*G9)</f>
        <v/>
      </c>
      <c r="I9" s="16"/>
    </row>
    <row r="10" spans="2:9" ht="25.5" x14ac:dyDescent="0.2">
      <c r="B10" s="60" t="s">
        <v>59</v>
      </c>
      <c r="C10" s="17" t="s">
        <v>60</v>
      </c>
      <c r="D10" s="19"/>
      <c r="E10" s="19"/>
      <c r="F10" s="19"/>
      <c r="G10" s="38"/>
      <c r="H10" s="22" t="str">
        <f t="shared" ref="H10:H21" si="0">IF(D10="","",F10*G10)</f>
        <v/>
      </c>
      <c r="I10" s="39"/>
    </row>
    <row r="11" spans="2:9" x14ac:dyDescent="0.2">
      <c r="B11" s="47"/>
      <c r="C11" s="12"/>
      <c r="D11" s="19"/>
      <c r="E11" s="19"/>
      <c r="F11" s="19"/>
      <c r="G11" s="38"/>
      <c r="H11" s="22" t="str">
        <f t="shared" si="0"/>
        <v/>
      </c>
      <c r="I11" s="39"/>
    </row>
    <row r="12" spans="2:9" x14ac:dyDescent="0.2">
      <c r="B12" s="47" t="s">
        <v>61</v>
      </c>
      <c r="C12" s="12" t="s">
        <v>62</v>
      </c>
      <c r="D12" s="19"/>
      <c r="E12" s="19"/>
      <c r="F12" s="19"/>
      <c r="G12" s="38"/>
      <c r="H12" s="22" t="str">
        <f t="shared" si="0"/>
        <v/>
      </c>
      <c r="I12" s="39"/>
    </row>
    <row r="13" spans="2:9" x14ac:dyDescent="0.2">
      <c r="B13" s="47"/>
      <c r="C13" s="12"/>
      <c r="D13" s="19"/>
      <c r="E13" s="19"/>
      <c r="F13" s="19"/>
      <c r="G13" s="38"/>
      <c r="H13" s="22" t="str">
        <f t="shared" si="0"/>
        <v/>
      </c>
      <c r="I13" s="39"/>
    </row>
    <row r="14" spans="2:9" x14ac:dyDescent="0.2">
      <c r="B14" s="47" t="s">
        <v>63</v>
      </c>
      <c r="C14" s="12" t="s">
        <v>66</v>
      </c>
      <c r="D14" s="19" t="s">
        <v>11</v>
      </c>
      <c r="E14" s="19"/>
      <c r="F14" s="20">
        <v>1</v>
      </c>
      <c r="G14" s="21"/>
      <c r="H14" s="22"/>
      <c r="I14" s="40"/>
    </row>
    <row r="15" spans="2:9" x14ac:dyDescent="0.2">
      <c r="B15" s="47"/>
      <c r="C15" s="12"/>
      <c r="D15" s="19"/>
      <c r="E15" s="19"/>
      <c r="F15" s="20"/>
      <c r="G15" s="21"/>
      <c r="H15" s="22"/>
      <c r="I15" s="40"/>
    </row>
    <row r="16" spans="2:9" x14ac:dyDescent="0.2">
      <c r="B16" s="47" t="s">
        <v>64</v>
      </c>
      <c r="C16" s="12" t="s">
        <v>67</v>
      </c>
      <c r="D16" s="19" t="s">
        <v>11</v>
      </c>
      <c r="E16" s="19"/>
      <c r="F16" s="20">
        <v>1</v>
      </c>
      <c r="G16" s="21"/>
      <c r="H16" s="22"/>
      <c r="I16" s="40"/>
    </row>
    <row r="17" spans="2:9" x14ac:dyDescent="0.2">
      <c r="B17" s="47"/>
      <c r="C17" s="12"/>
      <c r="D17" s="19"/>
      <c r="E17" s="19"/>
      <c r="F17" s="20"/>
      <c r="G17" s="21"/>
      <c r="H17" s="22"/>
      <c r="I17" s="40"/>
    </row>
    <row r="18" spans="2:9" x14ac:dyDescent="0.2">
      <c r="B18" s="47" t="s">
        <v>65</v>
      </c>
      <c r="C18" s="12" t="s">
        <v>68</v>
      </c>
      <c r="D18" s="19" t="s">
        <v>19</v>
      </c>
      <c r="E18" s="19"/>
      <c r="F18" s="20">
        <v>7</v>
      </c>
      <c r="G18" s="21"/>
      <c r="H18" s="22"/>
      <c r="I18" s="40"/>
    </row>
    <row r="19" spans="2:9" x14ac:dyDescent="0.2">
      <c r="B19" s="47"/>
      <c r="C19" s="12"/>
      <c r="D19" s="19"/>
      <c r="E19" s="19"/>
      <c r="F19" s="20"/>
      <c r="G19" s="38"/>
      <c r="H19" s="22"/>
      <c r="I19" s="39"/>
    </row>
    <row r="20" spans="2:9" ht="14.25" x14ac:dyDescent="0.2">
      <c r="B20" s="47" t="s">
        <v>69</v>
      </c>
      <c r="C20" s="12" t="s">
        <v>70</v>
      </c>
      <c r="D20" s="19" t="s">
        <v>71</v>
      </c>
      <c r="E20" s="19"/>
      <c r="F20" s="20">
        <v>12</v>
      </c>
      <c r="G20" s="99"/>
      <c r="H20" s="22"/>
      <c r="I20" s="39"/>
    </row>
    <row r="21" spans="2:9" x14ac:dyDescent="0.2">
      <c r="B21" s="47"/>
      <c r="C21" s="12"/>
      <c r="D21" s="19"/>
      <c r="E21" s="19"/>
      <c r="F21" s="20"/>
      <c r="G21" s="38"/>
      <c r="H21" s="22" t="str">
        <f t="shared" si="0"/>
        <v/>
      </c>
      <c r="I21" s="42"/>
    </row>
    <row r="22" spans="2:9" x14ac:dyDescent="0.2">
      <c r="B22" s="47"/>
      <c r="C22" s="12"/>
      <c r="D22" s="19"/>
      <c r="E22" s="19"/>
      <c r="F22" s="19"/>
      <c r="G22" s="36"/>
      <c r="H22" s="22"/>
      <c r="I22" s="39"/>
    </row>
    <row r="23" spans="2:9" x14ac:dyDescent="0.2">
      <c r="B23" s="47"/>
      <c r="C23" s="12"/>
      <c r="D23" s="19"/>
      <c r="E23" s="19"/>
      <c r="F23" s="19"/>
      <c r="G23" s="36"/>
      <c r="H23" s="22"/>
      <c r="I23" s="39"/>
    </row>
    <row r="24" spans="2:9" x14ac:dyDescent="0.2">
      <c r="B24" s="47"/>
      <c r="C24" s="12"/>
      <c r="D24" s="19"/>
      <c r="E24" s="19"/>
      <c r="F24" s="19"/>
      <c r="G24" s="36"/>
      <c r="H24" s="22"/>
      <c r="I24" s="39"/>
    </row>
    <row r="25" spans="2:9" x14ac:dyDescent="0.2">
      <c r="B25" s="47"/>
      <c r="C25" s="12"/>
      <c r="D25" s="19"/>
      <c r="E25" s="19"/>
      <c r="F25" s="19"/>
      <c r="G25" s="36"/>
      <c r="H25" s="22"/>
      <c r="I25" s="39"/>
    </row>
    <row r="26" spans="2:9" x14ac:dyDescent="0.2">
      <c r="B26" s="47"/>
      <c r="C26" s="12"/>
      <c r="D26" s="19"/>
      <c r="E26" s="19"/>
      <c r="F26" s="19"/>
      <c r="G26" s="36"/>
      <c r="H26" s="22"/>
      <c r="I26" s="39"/>
    </row>
    <row r="27" spans="2:9" x14ac:dyDescent="0.2">
      <c r="B27" s="47"/>
      <c r="C27" s="12"/>
      <c r="D27" s="19"/>
      <c r="E27" s="19"/>
      <c r="F27" s="19"/>
      <c r="G27" s="36"/>
      <c r="H27" s="22"/>
      <c r="I27" s="39"/>
    </row>
    <row r="28" spans="2:9" x14ac:dyDescent="0.2">
      <c r="B28" s="47"/>
      <c r="C28" s="12"/>
      <c r="D28" s="19"/>
      <c r="E28" s="19"/>
      <c r="F28" s="19"/>
      <c r="G28" s="36"/>
      <c r="H28" s="22"/>
      <c r="I28" s="39"/>
    </row>
    <row r="29" spans="2:9" x14ac:dyDescent="0.2">
      <c r="B29" s="47"/>
      <c r="C29" s="12"/>
      <c r="D29" s="19"/>
      <c r="E29" s="19"/>
      <c r="F29" s="19"/>
      <c r="G29" s="36"/>
      <c r="H29" s="22"/>
      <c r="I29" s="39"/>
    </row>
    <row r="30" spans="2:9" x14ac:dyDescent="0.2">
      <c r="B30" s="47"/>
      <c r="C30" s="12"/>
      <c r="D30" s="19"/>
      <c r="E30" s="19"/>
      <c r="F30" s="19"/>
      <c r="G30" s="36"/>
      <c r="H30" s="22"/>
      <c r="I30" s="39"/>
    </row>
    <row r="31" spans="2:9" x14ac:dyDescent="0.2">
      <c r="B31" s="47"/>
      <c r="C31" s="12"/>
      <c r="D31" s="19"/>
      <c r="E31" s="19"/>
      <c r="F31" s="19"/>
      <c r="G31" s="36"/>
      <c r="H31" s="22"/>
      <c r="I31" s="39"/>
    </row>
    <row r="32" spans="2:9" x14ac:dyDescent="0.2">
      <c r="B32" s="47"/>
      <c r="C32" s="12"/>
      <c r="D32" s="19"/>
      <c r="E32" s="19"/>
      <c r="F32" s="19"/>
      <c r="G32" s="36"/>
      <c r="H32" s="22"/>
      <c r="I32" s="39"/>
    </row>
    <row r="33" spans="2:9" x14ac:dyDescent="0.2">
      <c r="B33" s="47"/>
      <c r="C33" s="12"/>
      <c r="D33" s="19"/>
      <c r="E33" s="19"/>
      <c r="F33" s="19"/>
      <c r="G33" s="36"/>
      <c r="H33" s="22"/>
      <c r="I33" s="39"/>
    </row>
    <row r="34" spans="2:9" x14ac:dyDescent="0.2">
      <c r="B34" s="47"/>
      <c r="C34" s="12"/>
      <c r="D34" s="19"/>
      <c r="E34" s="19"/>
      <c r="F34" s="19"/>
      <c r="G34" s="36"/>
      <c r="H34" s="22"/>
      <c r="I34" s="39"/>
    </row>
    <row r="35" spans="2:9" x14ac:dyDescent="0.2">
      <c r="B35" s="47"/>
      <c r="C35" s="12"/>
      <c r="D35" s="19"/>
      <c r="E35" s="19"/>
      <c r="F35" s="19"/>
      <c r="G35" s="36"/>
      <c r="H35" s="22"/>
      <c r="I35" s="39"/>
    </row>
    <row r="36" spans="2:9" x14ac:dyDescent="0.2">
      <c r="B36" s="47"/>
      <c r="C36" s="12"/>
      <c r="D36" s="19"/>
      <c r="E36" s="19"/>
      <c r="F36" s="19"/>
      <c r="G36" s="36"/>
      <c r="H36" s="22"/>
      <c r="I36" s="39"/>
    </row>
    <row r="37" spans="2:9" x14ac:dyDescent="0.2">
      <c r="B37" s="47"/>
      <c r="C37" s="12"/>
      <c r="D37" s="19"/>
      <c r="E37" s="19"/>
      <c r="F37" s="19"/>
      <c r="G37" s="36"/>
      <c r="H37" s="22"/>
      <c r="I37" s="39"/>
    </row>
    <row r="38" spans="2:9" x14ac:dyDescent="0.2">
      <c r="B38" s="47"/>
      <c r="C38" s="12"/>
      <c r="D38" s="19"/>
      <c r="E38" s="19"/>
      <c r="F38" s="19"/>
      <c r="G38" s="36"/>
      <c r="H38" s="22"/>
      <c r="I38" s="39"/>
    </row>
    <row r="39" spans="2:9" x14ac:dyDescent="0.2">
      <c r="B39" s="47"/>
      <c r="C39" s="12"/>
      <c r="D39" s="19"/>
      <c r="E39" s="19"/>
      <c r="F39" s="19"/>
      <c r="G39" s="36"/>
      <c r="H39" s="22"/>
      <c r="I39" s="39"/>
    </row>
    <row r="40" spans="2:9" x14ac:dyDescent="0.2">
      <c r="B40" s="47"/>
      <c r="C40" s="12"/>
      <c r="D40" s="19"/>
      <c r="E40" s="19"/>
      <c r="F40" s="19"/>
      <c r="G40" s="36"/>
      <c r="H40" s="22"/>
      <c r="I40" s="39"/>
    </row>
    <row r="41" spans="2:9" x14ac:dyDescent="0.2">
      <c r="B41" s="47"/>
      <c r="C41" s="12"/>
      <c r="D41" s="19"/>
      <c r="E41" s="19"/>
      <c r="F41" s="19"/>
      <c r="G41" s="36"/>
      <c r="H41" s="22"/>
      <c r="I41" s="39"/>
    </row>
    <row r="42" spans="2:9" x14ac:dyDescent="0.2">
      <c r="B42" s="47"/>
      <c r="C42" s="12"/>
      <c r="D42" s="19"/>
      <c r="E42" s="19"/>
      <c r="F42" s="19"/>
      <c r="G42" s="36"/>
      <c r="H42" s="22"/>
      <c r="I42" s="39"/>
    </row>
    <row r="43" spans="2:9" x14ac:dyDescent="0.2">
      <c r="B43" s="47"/>
      <c r="C43" s="12"/>
      <c r="D43" s="19"/>
      <c r="E43" s="19"/>
      <c r="F43" s="19"/>
      <c r="G43" s="36"/>
      <c r="H43" s="22"/>
      <c r="I43" s="39"/>
    </row>
    <row r="44" spans="2:9" x14ac:dyDescent="0.2">
      <c r="B44" s="47"/>
      <c r="C44" s="12"/>
      <c r="D44" s="19"/>
      <c r="E44" s="19"/>
      <c r="F44" s="19"/>
      <c r="G44" s="36"/>
      <c r="H44" s="22"/>
      <c r="I44" s="39"/>
    </row>
    <row r="45" spans="2:9" x14ac:dyDescent="0.2">
      <c r="B45" s="47"/>
      <c r="C45" s="12"/>
      <c r="D45" s="19"/>
      <c r="E45" s="19"/>
      <c r="F45" s="19"/>
      <c r="G45" s="36"/>
      <c r="H45" s="22"/>
      <c r="I45" s="39"/>
    </row>
    <row r="46" spans="2:9" x14ac:dyDescent="0.2">
      <c r="B46" s="47"/>
      <c r="C46" s="12"/>
      <c r="D46" s="19"/>
      <c r="E46" s="19"/>
      <c r="F46" s="19"/>
      <c r="G46" s="36"/>
      <c r="H46" s="22"/>
      <c r="I46" s="39"/>
    </row>
    <row r="47" spans="2:9" x14ac:dyDescent="0.2">
      <c r="B47" s="47"/>
      <c r="C47" s="12"/>
      <c r="D47" s="19"/>
      <c r="E47" s="19"/>
      <c r="F47" s="19"/>
      <c r="G47" s="36"/>
      <c r="H47" s="22"/>
      <c r="I47" s="39"/>
    </row>
    <row r="48" spans="2:9" x14ac:dyDescent="0.2">
      <c r="B48" s="47"/>
      <c r="C48" s="12"/>
      <c r="D48" s="19"/>
      <c r="E48" s="19"/>
      <c r="F48" s="19"/>
      <c r="G48" s="36"/>
      <c r="H48" s="22"/>
      <c r="I48" s="39"/>
    </row>
    <row r="49" spans="2:9" x14ac:dyDescent="0.2">
      <c r="B49" s="47"/>
      <c r="C49" s="12"/>
      <c r="D49" s="19"/>
      <c r="E49" s="19"/>
      <c r="F49" s="19"/>
      <c r="G49" s="36"/>
      <c r="H49" s="22"/>
      <c r="I49" s="39"/>
    </row>
    <row r="50" spans="2:9" x14ac:dyDescent="0.2">
      <c r="B50" s="47"/>
      <c r="C50" s="12"/>
      <c r="D50" s="19"/>
      <c r="E50" s="19"/>
      <c r="F50" s="19"/>
      <c r="G50" s="36"/>
      <c r="H50" s="22"/>
      <c r="I50" s="39"/>
    </row>
    <row r="51" spans="2:9" x14ac:dyDescent="0.2">
      <c r="B51" s="47"/>
      <c r="C51" s="12"/>
      <c r="D51" s="19"/>
      <c r="E51" s="19"/>
      <c r="F51" s="19"/>
      <c r="G51" s="36"/>
      <c r="H51" s="22"/>
      <c r="I51" s="39"/>
    </row>
    <row r="52" spans="2:9" x14ac:dyDescent="0.2">
      <c r="B52" s="47"/>
      <c r="C52" s="12"/>
      <c r="D52" s="19"/>
      <c r="E52" s="19"/>
      <c r="F52" s="19"/>
      <c r="G52" s="36"/>
      <c r="H52" s="22"/>
      <c r="I52" s="39"/>
    </row>
    <row r="53" spans="2:9" x14ac:dyDescent="0.2">
      <c r="B53" s="47"/>
      <c r="C53" s="12"/>
      <c r="D53" s="19"/>
      <c r="E53" s="19"/>
      <c r="F53" s="19"/>
      <c r="G53" s="36"/>
      <c r="H53" s="22"/>
      <c r="I53" s="39"/>
    </row>
    <row r="54" spans="2:9" x14ac:dyDescent="0.2">
      <c r="B54" s="47"/>
      <c r="C54" s="12"/>
      <c r="D54" s="19"/>
      <c r="E54" s="19"/>
      <c r="F54" s="19"/>
      <c r="G54" s="36"/>
      <c r="H54" s="22"/>
      <c r="I54" s="39"/>
    </row>
    <row r="55" spans="2:9" x14ac:dyDescent="0.2">
      <c r="B55" s="47"/>
      <c r="C55" s="12"/>
      <c r="D55" s="19"/>
      <c r="E55" s="19"/>
      <c r="F55" s="19"/>
      <c r="G55" s="36"/>
      <c r="H55" s="22"/>
      <c r="I55" s="39"/>
    </row>
    <row r="56" spans="2:9" x14ac:dyDescent="0.2">
      <c r="B56" s="47"/>
      <c r="C56" s="12"/>
      <c r="D56" s="19"/>
      <c r="E56" s="19"/>
      <c r="F56" s="19"/>
      <c r="G56" s="36"/>
      <c r="H56" s="22"/>
      <c r="I56" s="39"/>
    </row>
    <row r="57" spans="2:9" x14ac:dyDescent="0.2">
      <c r="B57" s="47"/>
      <c r="C57" s="12"/>
      <c r="D57" s="19"/>
      <c r="E57" s="19"/>
      <c r="F57" s="19"/>
      <c r="G57" s="36"/>
      <c r="H57" s="22"/>
      <c r="I57" s="39"/>
    </row>
    <row r="58" spans="2:9" x14ac:dyDescent="0.2">
      <c r="B58" s="47"/>
      <c r="C58" s="12"/>
      <c r="D58" s="19"/>
      <c r="E58" s="19"/>
      <c r="F58" s="19"/>
      <c r="G58" s="36"/>
      <c r="H58" s="22"/>
      <c r="I58" s="39"/>
    </row>
    <row r="59" spans="2:9" x14ac:dyDescent="0.2">
      <c r="B59" s="47"/>
      <c r="C59" s="12"/>
      <c r="D59" s="19"/>
      <c r="E59" s="19"/>
      <c r="F59" s="19"/>
      <c r="G59" s="36"/>
      <c r="H59" s="22"/>
      <c r="I59" s="39"/>
    </row>
    <row r="60" spans="2:9" x14ac:dyDescent="0.2">
      <c r="B60" s="47"/>
      <c r="C60" s="12"/>
      <c r="D60" s="19"/>
      <c r="E60" s="19"/>
      <c r="F60" s="19"/>
      <c r="G60" s="36"/>
      <c r="H60" s="22"/>
      <c r="I60" s="39"/>
    </row>
    <row r="61" spans="2:9" x14ac:dyDescent="0.2">
      <c r="B61" s="47"/>
      <c r="C61" s="12"/>
      <c r="D61" s="19"/>
      <c r="E61" s="19"/>
      <c r="F61" s="19"/>
      <c r="G61" s="36"/>
      <c r="H61" s="22"/>
      <c r="I61" s="39"/>
    </row>
    <row r="62" spans="2:9" x14ac:dyDescent="0.2">
      <c r="B62" s="47"/>
      <c r="C62" s="12"/>
      <c r="D62" s="19"/>
      <c r="E62" s="19"/>
      <c r="F62" s="19"/>
      <c r="G62" s="36"/>
      <c r="H62" s="22"/>
      <c r="I62" s="39"/>
    </row>
    <row r="63" spans="2:9" x14ac:dyDescent="0.2">
      <c r="B63" s="47"/>
      <c r="C63" s="12"/>
      <c r="D63" s="19"/>
      <c r="E63" s="19"/>
      <c r="F63" s="19"/>
      <c r="G63" s="36"/>
      <c r="H63" s="22"/>
      <c r="I63" s="39"/>
    </row>
    <row r="64" spans="2:9" x14ac:dyDescent="0.2">
      <c r="B64" s="47"/>
      <c r="C64" s="12"/>
      <c r="D64" s="19"/>
      <c r="E64" s="19"/>
      <c r="F64" s="19"/>
      <c r="G64" s="36"/>
      <c r="H64" s="22"/>
      <c r="I64" s="39"/>
    </row>
    <row r="65" spans="2:9" x14ac:dyDescent="0.2">
      <c r="B65" s="47"/>
      <c r="C65" s="12"/>
      <c r="D65" s="19"/>
      <c r="E65" s="19"/>
      <c r="F65" s="19"/>
      <c r="G65" s="36"/>
      <c r="H65" s="22"/>
      <c r="I65" s="39"/>
    </row>
    <row r="66" spans="2:9" x14ac:dyDescent="0.2">
      <c r="B66" s="47"/>
      <c r="C66" s="12"/>
      <c r="D66" s="19"/>
      <c r="E66" s="19"/>
      <c r="F66" s="19"/>
      <c r="G66" s="36"/>
      <c r="H66" s="22"/>
      <c r="I66" s="39"/>
    </row>
    <row r="67" spans="2:9" x14ac:dyDescent="0.2">
      <c r="B67" s="47"/>
      <c r="C67" s="12"/>
      <c r="D67" s="19"/>
      <c r="E67" s="19"/>
      <c r="F67" s="19"/>
      <c r="G67" s="36"/>
      <c r="H67" s="22"/>
      <c r="I67" s="39"/>
    </row>
    <row r="68" spans="2:9" x14ac:dyDescent="0.2">
      <c r="B68" s="47"/>
      <c r="C68" s="12"/>
      <c r="D68" s="19"/>
      <c r="E68" s="19"/>
      <c r="F68" s="19"/>
      <c r="G68" s="36"/>
      <c r="H68" s="22"/>
      <c r="I68" s="39"/>
    </row>
    <row r="69" spans="2:9" x14ac:dyDescent="0.2">
      <c r="B69" s="47"/>
      <c r="C69" s="12"/>
      <c r="D69" s="19"/>
      <c r="E69" s="19"/>
      <c r="F69" s="19"/>
      <c r="G69" s="36"/>
      <c r="H69" s="22"/>
      <c r="I69" s="39"/>
    </row>
    <row r="70" spans="2:9" x14ac:dyDescent="0.2">
      <c r="B70" s="47"/>
      <c r="C70" s="12"/>
      <c r="D70" s="19"/>
      <c r="E70" s="19"/>
      <c r="F70" s="19"/>
      <c r="G70" s="36"/>
      <c r="H70" s="22"/>
      <c r="I70" s="39"/>
    </row>
    <row r="71" spans="2:9" x14ac:dyDescent="0.2">
      <c r="B71" s="47"/>
      <c r="C71" s="12"/>
      <c r="D71" s="19"/>
      <c r="E71" s="19"/>
      <c r="F71" s="19"/>
      <c r="G71" s="36"/>
      <c r="H71" s="22"/>
      <c r="I71" s="39"/>
    </row>
    <row r="72" spans="2:9" x14ac:dyDescent="0.2">
      <c r="B72" s="47"/>
      <c r="C72" s="12"/>
      <c r="D72" s="19"/>
      <c r="E72" s="19"/>
      <c r="F72" s="19"/>
      <c r="G72" s="36"/>
      <c r="H72" s="22"/>
      <c r="I72" s="39"/>
    </row>
    <row r="73" spans="2:9" x14ac:dyDescent="0.2">
      <c r="B73" s="47"/>
      <c r="C73" s="12"/>
      <c r="D73" s="19"/>
      <c r="E73" s="19"/>
      <c r="F73" s="19"/>
      <c r="G73" s="36"/>
      <c r="H73" s="22"/>
      <c r="I73" s="39"/>
    </row>
    <row r="74" spans="2:9" x14ac:dyDescent="0.2">
      <c r="B74" s="47"/>
      <c r="C74" s="12"/>
      <c r="D74" s="19"/>
      <c r="E74" s="19"/>
      <c r="F74" s="19"/>
      <c r="G74" s="36"/>
      <c r="H74" s="22"/>
      <c r="I74" s="39"/>
    </row>
    <row r="75" spans="2:9" x14ac:dyDescent="0.2">
      <c r="B75" s="47"/>
      <c r="C75" s="12"/>
      <c r="D75" s="19"/>
      <c r="E75" s="19"/>
      <c r="F75" s="19"/>
      <c r="G75" s="36"/>
      <c r="H75" s="22"/>
      <c r="I75" s="39"/>
    </row>
    <row r="76" spans="2:9" x14ac:dyDescent="0.2">
      <c r="B76" s="47"/>
      <c r="C76" s="12"/>
      <c r="D76" s="19"/>
      <c r="E76" s="19"/>
      <c r="F76" s="19"/>
      <c r="G76" s="36"/>
      <c r="H76" s="22"/>
      <c r="I76" s="39"/>
    </row>
    <row r="77" spans="2:9" s="27" customFormat="1" ht="24.95" customHeight="1" x14ac:dyDescent="0.2">
      <c r="B77" s="28" t="str">
        <f>B10</f>
        <v>C1.3</v>
      </c>
      <c r="C77" s="29" t="s">
        <v>213</v>
      </c>
      <c r="D77" s="30"/>
      <c r="E77" s="30"/>
      <c r="F77" s="92"/>
      <c r="G77" s="30"/>
      <c r="H77" s="31"/>
      <c r="I77" s="32"/>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0" orientation="portrait" cellComments="asDisplayed" useFirstPageNumber="1" r:id="rId1"/>
  <headerFooter>
    <oddHeader xml:space="preserve">&amp;R&amp;"Arial,Bold Italic"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B1:I128"/>
  <sheetViews>
    <sheetView view="pageBreakPreview" topLeftCell="A121" zoomScale="125" zoomScaleNormal="100" zoomScaleSheetLayoutView="125" zoomScalePageLayoutView="125" workbookViewId="0">
      <selection activeCell="C11" sqref="C11"/>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200" t="str">
        <f>"Contract No. "&amp;ContractNo</f>
        <v>Contract No. ZNB 01581/00000/00/HOD/INF/22/T</v>
      </c>
      <c r="G1" s="200"/>
      <c r="H1" s="200"/>
    </row>
    <row r="2" spans="2:9" x14ac:dyDescent="0.2">
      <c r="B2" s="74" t="str">
        <f>Client2</f>
        <v>Department of Transport</v>
      </c>
    </row>
    <row r="3" spans="2:9" x14ac:dyDescent="0.2">
      <c r="B3" s="64"/>
      <c r="C3" s="64"/>
      <c r="D3" s="65"/>
      <c r="E3" s="65"/>
      <c r="F3" s="65"/>
      <c r="G3" s="66"/>
      <c r="H3" s="77"/>
    </row>
    <row r="4" spans="2:9" x14ac:dyDescent="0.2">
      <c r="B4" s="188" t="s">
        <v>7</v>
      </c>
      <c r="C4" s="189"/>
      <c r="D4" s="189"/>
      <c r="E4" s="189"/>
      <c r="F4" s="189"/>
      <c r="G4" s="189"/>
      <c r="H4" s="201" t="str">
        <f>"CHAPTER "&amp;B10</f>
        <v>CHAPTER C1.4</v>
      </c>
      <c r="I4" s="5"/>
    </row>
    <row r="5" spans="2:9" ht="7.5" customHeight="1" x14ac:dyDescent="0.2">
      <c r="B5" s="193" t="str">
        <f>ContractDescription</f>
        <v>THE RESEAL OF MAIN ROAD P209  FROM KM 0.000 TO KM 6,00 IN THE LADYSMITH REGION</v>
      </c>
      <c r="C5" s="194"/>
      <c r="D5" s="194"/>
      <c r="E5" s="194"/>
      <c r="F5" s="194"/>
      <c r="G5" s="194"/>
      <c r="H5" s="202"/>
      <c r="I5" s="6"/>
    </row>
    <row r="6" spans="2:9" ht="12.75" customHeight="1" x14ac:dyDescent="0.2">
      <c r="B6" s="193"/>
      <c r="C6" s="194"/>
      <c r="D6" s="194"/>
      <c r="E6" s="194"/>
      <c r="F6" s="194"/>
      <c r="G6" s="194"/>
      <c r="H6" s="202"/>
      <c r="I6" s="6"/>
    </row>
    <row r="7" spans="2:9" ht="7.5" customHeight="1" x14ac:dyDescent="0.2">
      <c r="B7" s="195"/>
      <c r="C7" s="196"/>
      <c r="D7" s="196"/>
      <c r="E7" s="196"/>
      <c r="F7" s="196"/>
      <c r="G7" s="196"/>
      <c r="H7" s="203"/>
      <c r="I7" s="6"/>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22" t="str">
        <f t="shared" ref="H9:H87" si="0">IF(D9="","",F9*G9)</f>
        <v/>
      </c>
      <c r="I9" s="16"/>
    </row>
    <row r="10" spans="2:9" x14ac:dyDescent="0.2">
      <c r="B10" s="60" t="s">
        <v>72</v>
      </c>
      <c r="C10" s="17" t="s">
        <v>73</v>
      </c>
      <c r="D10" s="19"/>
      <c r="E10" s="19"/>
      <c r="F10" s="19"/>
      <c r="G10" s="38"/>
      <c r="H10" s="22" t="str">
        <f t="shared" si="0"/>
        <v/>
      </c>
      <c r="I10" s="39"/>
    </row>
    <row r="11" spans="2:9" x14ac:dyDescent="0.2">
      <c r="B11" s="47"/>
      <c r="C11" s="12"/>
      <c r="D11" s="19"/>
      <c r="E11" s="19"/>
      <c r="F11" s="19"/>
      <c r="G11" s="38"/>
      <c r="H11" s="22" t="str">
        <f t="shared" si="0"/>
        <v/>
      </c>
      <c r="I11" s="39"/>
    </row>
    <row r="12" spans="2:9" x14ac:dyDescent="0.2">
      <c r="B12" s="47" t="s">
        <v>74</v>
      </c>
      <c r="C12" s="12" t="s">
        <v>75</v>
      </c>
      <c r="D12" s="19"/>
      <c r="E12" s="19"/>
      <c r="F12" s="19"/>
      <c r="G12" s="38"/>
      <c r="H12" s="22" t="str">
        <f t="shared" si="0"/>
        <v/>
      </c>
      <c r="I12" s="39"/>
    </row>
    <row r="13" spans="2:9" x14ac:dyDescent="0.2">
      <c r="B13" s="47"/>
      <c r="C13" s="12"/>
      <c r="D13" s="19"/>
      <c r="E13" s="19"/>
      <c r="F13" s="19"/>
      <c r="G13" s="38"/>
      <c r="H13" s="22" t="str">
        <f t="shared" si="0"/>
        <v/>
      </c>
      <c r="I13" s="39"/>
    </row>
    <row r="14" spans="2:9" ht="14.25" x14ac:dyDescent="0.2">
      <c r="B14" s="47" t="s">
        <v>76</v>
      </c>
      <c r="C14" s="12" t="s">
        <v>83</v>
      </c>
      <c r="D14" s="19" t="s">
        <v>71</v>
      </c>
      <c r="E14" s="19" t="s">
        <v>8</v>
      </c>
      <c r="F14" s="20">
        <v>48</v>
      </c>
      <c r="G14" s="21"/>
      <c r="H14" s="22"/>
      <c r="I14" s="40"/>
    </row>
    <row r="15" spans="2:9" x14ac:dyDescent="0.2">
      <c r="B15" s="47"/>
      <c r="C15" s="12"/>
      <c r="D15" s="19"/>
      <c r="E15" s="19"/>
      <c r="F15" s="20"/>
      <c r="G15" s="21"/>
      <c r="H15" s="22"/>
      <c r="I15" s="40"/>
    </row>
    <row r="16" spans="2:9" ht="14.25" x14ac:dyDescent="0.2">
      <c r="B16" s="47" t="s">
        <v>77</v>
      </c>
      <c r="C16" s="12" t="s">
        <v>84</v>
      </c>
      <c r="D16" s="19" t="s">
        <v>71</v>
      </c>
      <c r="E16" s="19" t="s">
        <v>8</v>
      </c>
      <c r="F16" s="20">
        <v>42</v>
      </c>
      <c r="G16" s="21"/>
      <c r="H16" s="22"/>
      <c r="I16" s="40"/>
    </row>
    <row r="17" spans="2:9" x14ac:dyDescent="0.2">
      <c r="B17" s="47"/>
      <c r="C17" s="12"/>
      <c r="D17" s="19"/>
      <c r="E17" s="19"/>
      <c r="F17" s="20"/>
      <c r="G17" s="21"/>
      <c r="H17" s="22"/>
      <c r="I17" s="40"/>
    </row>
    <row r="18" spans="2:9" ht="14.25" x14ac:dyDescent="0.2">
      <c r="B18" s="47" t="s">
        <v>78</v>
      </c>
      <c r="C18" s="12" t="s">
        <v>85</v>
      </c>
      <c r="D18" s="19" t="s">
        <v>71</v>
      </c>
      <c r="E18" s="19" t="s">
        <v>8</v>
      </c>
      <c r="F18" s="20">
        <v>10</v>
      </c>
      <c r="G18" s="21"/>
      <c r="H18" s="22"/>
      <c r="I18" s="40"/>
    </row>
    <row r="19" spans="2:9" x14ac:dyDescent="0.2">
      <c r="B19" s="47"/>
      <c r="C19" s="12"/>
      <c r="D19" s="19"/>
      <c r="E19" s="19"/>
      <c r="F19" s="20"/>
      <c r="G19" s="21"/>
      <c r="H19" s="22"/>
      <c r="I19" s="40"/>
    </row>
    <row r="20" spans="2:9" ht="24" customHeight="1" x14ac:dyDescent="0.2">
      <c r="B20" s="47" t="s">
        <v>79</v>
      </c>
      <c r="C20" s="12" t="s">
        <v>86</v>
      </c>
      <c r="D20" s="19" t="s">
        <v>71</v>
      </c>
      <c r="E20" s="19" t="s">
        <v>8</v>
      </c>
      <c r="F20" s="20">
        <v>20</v>
      </c>
      <c r="G20" s="38"/>
      <c r="H20" s="22"/>
      <c r="I20" s="39"/>
    </row>
    <row r="21" spans="2:9" x14ac:dyDescent="0.2">
      <c r="B21" s="47"/>
      <c r="C21" s="12"/>
      <c r="D21" s="19"/>
      <c r="E21" s="19"/>
      <c r="F21" s="20"/>
      <c r="G21" s="38"/>
      <c r="H21" s="22"/>
      <c r="I21" s="39"/>
    </row>
    <row r="22" spans="2:9" ht="14.25" x14ac:dyDescent="0.2">
      <c r="B22" s="47" t="s">
        <v>80</v>
      </c>
      <c r="C22" s="12" t="s">
        <v>87</v>
      </c>
      <c r="D22" s="19" t="s">
        <v>71</v>
      </c>
      <c r="E22" s="19" t="s">
        <v>8</v>
      </c>
      <c r="F22" s="20">
        <v>8</v>
      </c>
      <c r="G22" s="99"/>
      <c r="H22" s="22"/>
      <c r="I22" s="39"/>
    </row>
    <row r="23" spans="2:9" x14ac:dyDescent="0.2">
      <c r="B23" s="47"/>
      <c r="C23" s="12"/>
      <c r="D23" s="19"/>
      <c r="E23" s="19"/>
      <c r="F23" s="20"/>
      <c r="G23" s="41"/>
      <c r="H23" s="22"/>
      <c r="I23" s="39"/>
    </row>
    <row r="24" spans="2:9" x14ac:dyDescent="0.2">
      <c r="B24" s="47" t="s">
        <v>81</v>
      </c>
      <c r="C24" s="12" t="s">
        <v>88</v>
      </c>
      <c r="D24" s="19" t="s">
        <v>36</v>
      </c>
      <c r="E24" s="19" t="s">
        <v>8</v>
      </c>
      <c r="F24" s="20">
        <v>3</v>
      </c>
      <c r="G24" s="38"/>
      <c r="H24" s="22"/>
      <c r="I24" s="42"/>
    </row>
    <row r="25" spans="2:9" x14ac:dyDescent="0.2">
      <c r="B25" s="47"/>
      <c r="C25" s="12"/>
      <c r="D25" s="19"/>
      <c r="E25" s="19"/>
      <c r="F25" s="20"/>
      <c r="G25" s="38"/>
      <c r="H25" s="22"/>
      <c r="I25" s="42"/>
    </row>
    <row r="26" spans="2:9" x14ac:dyDescent="0.2">
      <c r="B26" s="47" t="s">
        <v>82</v>
      </c>
      <c r="C26" s="12" t="s">
        <v>89</v>
      </c>
      <c r="D26" s="19" t="s">
        <v>36</v>
      </c>
      <c r="E26" s="35" t="s">
        <v>8</v>
      </c>
      <c r="F26" s="20">
        <v>2</v>
      </c>
      <c r="G26" s="43"/>
      <c r="H26" s="22"/>
    </row>
    <row r="27" spans="2:9" x14ac:dyDescent="0.2">
      <c r="B27" s="47"/>
      <c r="C27" s="12"/>
      <c r="D27" s="19"/>
      <c r="E27" s="35"/>
      <c r="F27" s="20"/>
      <c r="G27" s="43"/>
      <c r="H27" s="22" t="str">
        <f t="shared" si="0"/>
        <v/>
      </c>
    </row>
    <row r="28" spans="2:9" x14ac:dyDescent="0.2">
      <c r="B28" s="47" t="s">
        <v>90</v>
      </c>
      <c r="C28" s="12" t="s">
        <v>92</v>
      </c>
      <c r="D28" s="19" t="s">
        <v>183</v>
      </c>
      <c r="E28" s="19"/>
      <c r="F28" s="20">
        <v>1</v>
      </c>
      <c r="G28" s="38">
        <v>240000</v>
      </c>
      <c r="H28" s="22">
        <f t="shared" si="0"/>
        <v>240000</v>
      </c>
    </row>
    <row r="29" spans="2:9" x14ac:dyDescent="0.2">
      <c r="B29" s="47"/>
      <c r="C29" s="12"/>
      <c r="D29" s="19"/>
      <c r="E29" s="19"/>
      <c r="F29" s="20"/>
      <c r="G29" s="38"/>
      <c r="H29" s="22" t="str">
        <f t="shared" si="0"/>
        <v/>
      </c>
    </row>
    <row r="30" spans="2:9" ht="25.5" x14ac:dyDescent="0.2">
      <c r="B30" s="47" t="s">
        <v>91</v>
      </c>
      <c r="C30" s="12" t="s">
        <v>93</v>
      </c>
      <c r="D30" s="19" t="s">
        <v>24</v>
      </c>
      <c r="E30" s="19"/>
      <c r="F30" s="100">
        <v>240000</v>
      </c>
      <c r="G30" s="149"/>
      <c r="H30" s="22"/>
    </row>
    <row r="31" spans="2:9" x14ac:dyDescent="0.2">
      <c r="B31" s="47"/>
      <c r="C31" s="12"/>
      <c r="D31" s="19"/>
      <c r="E31" s="19"/>
      <c r="F31" s="20"/>
      <c r="G31" s="36"/>
      <c r="H31" s="22" t="str">
        <f t="shared" si="0"/>
        <v/>
      </c>
    </row>
    <row r="32" spans="2:9" x14ac:dyDescent="0.2">
      <c r="B32" s="47" t="s">
        <v>94</v>
      </c>
      <c r="C32" s="12" t="s">
        <v>95</v>
      </c>
      <c r="D32" s="13"/>
      <c r="E32" s="13"/>
      <c r="F32" s="23"/>
      <c r="G32" s="26"/>
      <c r="H32" s="22" t="str">
        <f t="shared" si="0"/>
        <v/>
      </c>
    </row>
    <row r="33" spans="2:9" x14ac:dyDescent="0.2">
      <c r="B33" s="72"/>
      <c r="C33" s="37"/>
      <c r="D33" s="13"/>
      <c r="E33" s="13"/>
      <c r="F33" s="23"/>
      <c r="G33" s="26"/>
      <c r="H33" s="22" t="str">
        <f t="shared" si="0"/>
        <v/>
      </c>
    </row>
    <row r="34" spans="2:9" ht="14.25" x14ac:dyDescent="0.2">
      <c r="B34" s="47" t="s">
        <v>96</v>
      </c>
      <c r="C34" s="12" t="s">
        <v>99</v>
      </c>
      <c r="D34" s="19" t="s">
        <v>71</v>
      </c>
      <c r="E34" s="19"/>
      <c r="F34" s="19">
        <v>3.6</v>
      </c>
      <c r="G34" s="38"/>
      <c r="H34" s="22"/>
    </row>
    <row r="35" spans="2:9" x14ac:dyDescent="0.2">
      <c r="B35" s="47"/>
      <c r="C35" s="12"/>
      <c r="D35" s="19"/>
      <c r="E35" s="19"/>
      <c r="F35" s="19"/>
      <c r="G35" s="38"/>
      <c r="H35" s="22"/>
    </row>
    <row r="36" spans="2:9" ht="14.25" x14ac:dyDescent="0.2">
      <c r="B36" s="47" t="s">
        <v>97</v>
      </c>
      <c r="C36" s="12" t="s">
        <v>100</v>
      </c>
      <c r="D36" s="19" t="s">
        <v>71</v>
      </c>
      <c r="E36" s="19"/>
      <c r="F36" s="19">
        <v>4</v>
      </c>
      <c r="G36" s="38"/>
      <c r="H36" s="22"/>
    </row>
    <row r="37" spans="2:9" x14ac:dyDescent="0.2">
      <c r="B37" s="47"/>
      <c r="C37" s="12"/>
      <c r="D37" s="19"/>
      <c r="E37" s="19"/>
      <c r="F37" s="19"/>
      <c r="G37" s="38"/>
      <c r="H37" s="22"/>
    </row>
    <row r="38" spans="2:9" ht="14.25" x14ac:dyDescent="0.2">
      <c r="B38" s="47" t="s">
        <v>98</v>
      </c>
      <c r="C38" s="12" t="s">
        <v>101</v>
      </c>
      <c r="D38" s="19" t="s">
        <v>71</v>
      </c>
      <c r="E38" s="19"/>
      <c r="F38" s="19">
        <v>4</v>
      </c>
      <c r="G38" s="36"/>
      <c r="H38" s="22"/>
      <c r="I38" s="39"/>
    </row>
    <row r="39" spans="2:9" x14ac:dyDescent="0.2">
      <c r="B39" s="47"/>
      <c r="C39" s="12"/>
      <c r="D39" s="19"/>
      <c r="E39" s="19"/>
      <c r="F39" s="20"/>
      <c r="G39" s="38"/>
      <c r="H39" s="22" t="str">
        <f t="shared" si="0"/>
        <v/>
      </c>
      <c r="I39" s="39"/>
    </row>
    <row r="40" spans="2:9" x14ac:dyDescent="0.2">
      <c r="B40" s="47" t="s">
        <v>102</v>
      </c>
      <c r="C40" s="12" t="s">
        <v>103</v>
      </c>
      <c r="D40" s="19"/>
      <c r="E40" s="19"/>
      <c r="F40" s="19"/>
      <c r="G40" s="36"/>
      <c r="H40" s="22" t="str">
        <f t="shared" si="0"/>
        <v/>
      </c>
      <c r="I40" s="39"/>
    </row>
    <row r="41" spans="2:9" x14ac:dyDescent="0.2">
      <c r="B41" s="47"/>
      <c r="C41" s="12"/>
      <c r="D41" s="19"/>
      <c r="E41" s="19"/>
      <c r="F41" s="19"/>
      <c r="G41" s="36"/>
      <c r="H41" s="22" t="str">
        <f t="shared" si="0"/>
        <v/>
      </c>
      <c r="I41" s="40"/>
    </row>
    <row r="42" spans="2:9" x14ac:dyDescent="0.2">
      <c r="B42" s="47" t="s">
        <v>109</v>
      </c>
      <c r="C42" s="12" t="s">
        <v>104</v>
      </c>
      <c r="D42" s="19" t="s">
        <v>36</v>
      </c>
      <c r="E42" s="19"/>
      <c r="F42" s="19">
        <v>4</v>
      </c>
      <c r="G42" s="36"/>
      <c r="H42" s="22"/>
      <c r="I42" s="16"/>
    </row>
    <row r="43" spans="2:9" s="34" customFormat="1" x14ac:dyDescent="0.2">
      <c r="B43" s="47"/>
      <c r="C43" s="12"/>
      <c r="D43" s="19"/>
      <c r="E43" s="19"/>
      <c r="F43" s="19"/>
      <c r="G43" s="36"/>
      <c r="H43" s="22"/>
      <c r="I43" s="16"/>
    </row>
    <row r="44" spans="2:9" x14ac:dyDescent="0.2">
      <c r="B44" s="47" t="s">
        <v>110</v>
      </c>
      <c r="C44" s="12" t="s">
        <v>105</v>
      </c>
      <c r="D44" s="19" t="s">
        <v>36</v>
      </c>
      <c r="E44" s="19"/>
      <c r="F44" s="19">
        <v>2</v>
      </c>
      <c r="G44" s="45"/>
      <c r="H44" s="22"/>
      <c r="I44" s="40"/>
    </row>
    <row r="45" spans="2:9" x14ac:dyDescent="0.2">
      <c r="B45" s="47"/>
      <c r="C45" s="12"/>
      <c r="D45" s="19"/>
      <c r="E45" s="19"/>
      <c r="F45" s="19"/>
      <c r="G45" s="45"/>
      <c r="H45" s="22"/>
      <c r="I45" s="40"/>
    </row>
    <row r="46" spans="2:9" ht="25.5" x14ac:dyDescent="0.2">
      <c r="B46" s="47" t="s">
        <v>111</v>
      </c>
      <c r="C46" s="12" t="s">
        <v>106</v>
      </c>
      <c r="D46" s="19" t="s">
        <v>36</v>
      </c>
      <c r="E46" s="19"/>
      <c r="F46" s="19">
        <v>1</v>
      </c>
      <c r="G46" s="45"/>
      <c r="H46" s="22"/>
      <c r="I46" s="40"/>
    </row>
    <row r="47" spans="2:9" x14ac:dyDescent="0.2">
      <c r="B47" s="47"/>
      <c r="C47" s="12"/>
      <c r="D47" s="19"/>
      <c r="E47" s="19"/>
      <c r="F47" s="19"/>
      <c r="G47" s="36"/>
      <c r="H47" s="22"/>
      <c r="I47" s="39"/>
    </row>
    <row r="48" spans="2:9" s="27" customFormat="1" ht="20.100000000000001" customHeight="1" x14ac:dyDescent="0.2">
      <c r="B48" s="67" t="str">
        <f>$B$10</f>
        <v>C1.4</v>
      </c>
      <c r="C48" s="29" t="s">
        <v>12</v>
      </c>
      <c r="D48" s="30"/>
      <c r="E48" s="30"/>
      <c r="F48" s="92"/>
      <c r="G48" s="30"/>
      <c r="H48" s="31"/>
      <c r="I48" s="32"/>
    </row>
    <row r="49" spans="2:9" x14ac:dyDescent="0.2">
      <c r="B49" s="184" t="str">
        <f>Client1</f>
        <v>Province of KwaZulu-Natal</v>
      </c>
      <c r="C49" s="184"/>
      <c r="D49" s="184"/>
      <c r="E49" s="184"/>
      <c r="F49" s="185" t="str">
        <f>"Contract No. "&amp;ContractNo</f>
        <v>Contract No. ZNB 01581/00000/00/HOD/INF/22/T</v>
      </c>
      <c r="G49" s="185"/>
      <c r="H49" s="185"/>
    </row>
    <row r="50" spans="2:9" x14ac:dyDescent="0.2">
      <c r="B50" s="184" t="str">
        <f>Client2</f>
        <v>Department of Transport</v>
      </c>
      <c r="C50" s="184"/>
      <c r="D50" s="184"/>
      <c r="E50" s="184"/>
      <c r="F50" s="185"/>
      <c r="G50" s="185"/>
      <c r="H50" s="185"/>
    </row>
    <row r="51" spans="2:9" x14ac:dyDescent="0.2">
      <c r="B51" s="187"/>
      <c r="C51" s="187"/>
      <c r="D51" s="187"/>
      <c r="E51" s="187"/>
      <c r="F51" s="186"/>
      <c r="G51" s="186"/>
      <c r="H51" s="186"/>
    </row>
    <row r="52" spans="2:9" x14ac:dyDescent="0.2">
      <c r="B52" s="188" t="s">
        <v>7</v>
      </c>
      <c r="C52" s="189"/>
      <c r="D52" s="189"/>
      <c r="E52" s="189"/>
      <c r="F52" s="189"/>
      <c r="G52" s="189"/>
      <c r="H52" s="204" t="str">
        <f>H4</f>
        <v>CHAPTER C1.4</v>
      </c>
      <c r="I52" s="5"/>
    </row>
    <row r="53" spans="2:9" x14ac:dyDescent="0.2">
      <c r="B53" s="193" t="str">
        <f>ContractDescription</f>
        <v>THE RESEAL OF MAIN ROAD P209  FROM KM 0.000 TO KM 6,00 IN THE LADYSMITH REGION</v>
      </c>
      <c r="C53" s="194"/>
      <c r="D53" s="194"/>
      <c r="E53" s="194"/>
      <c r="F53" s="194"/>
      <c r="G53" s="194"/>
      <c r="H53" s="185"/>
      <c r="I53" s="6"/>
    </row>
    <row r="54" spans="2:9" x14ac:dyDescent="0.2">
      <c r="B54" s="193"/>
      <c r="C54" s="194"/>
      <c r="D54" s="194"/>
      <c r="E54" s="194"/>
      <c r="F54" s="194"/>
      <c r="G54" s="194"/>
      <c r="H54" s="185"/>
      <c r="I54" s="6"/>
    </row>
    <row r="55" spans="2:9" x14ac:dyDescent="0.2">
      <c r="B55" s="195"/>
      <c r="C55" s="196"/>
      <c r="D55" s="196"/>
      <c r="E55" s="196"/>
      <c r="F55" s="196"/>
      <c r="G55" s="196"/>
      <c r="H55" s="186"/>
      <c r="I55" s="6"/>
    </row>
    <row r="56" spans="2:9" s="7" customFormat="1" ht="24.95" customHeight="1" x14ac:dyDescent="0.2">
      <c r="B56" s="61" t="s">
        <v>0</v>
      </c>
      <c r="C56" s="9" t="s">
        <v>1</v>
      </c>
      <c r="D56" s="9" t="s">
        <v>2</v>
      </c>
      <c r="E56" s="9" t="s">
        <v>8</v>
      </c>
      <c r="F56" s="9" t="s">
        <v>3</v>
      </c>
      <c r="G56" s="9" t="s">
        <v>4</v>
      </c>
      <c r="H56" s="9" t="s">
        <v>5</v>
      </c>
      <c r="I56" s="10"/>
    </row>
    <row r="57" spans="2:9" s="27" customFormat="1" ht="20.100000000000001" customHeight="1" x14ac:dyDescent="0.2">
      <c r="B57" s="67"/>
      <c r="C57" s="29" t="s">
        <v>25</v>
      </c>
      <c r="D57" s="30"/>
      <c r="E57" s="30"/>
      <c r="F57" s="92"/>
      <c r="G57" s="30"/>
      <c r="H57" s="31">
        <f>H48</f>
        <v>0</v>
      </c>
      <c r="I57" s="32"/>
    </row>
    <row r="58" spans="2:9" x14ac:dyDescent="0.2">
      <c r="B58" s="47"/>
      <c r="C58" s="12"/>
      <c r="D58" s="19"/>
      <c r="E58" s="19"/>
      <c r="F58" s="19"/>
      <c r="G58" s="36"/>
      <c r="H58" s="22" t="str">
        <f t="shared" si="0"/>
        <v/>
      </c>
      <c r="I58" s="39"/>
    </row>
    <row r="59" spans="2:9" x14ac:dyDescent="0.2">
      <c r="B59" s="47" t="s">
        <v>112</v>
      </c>
      <c r="C59" s="12" t="s">
        <v>107</v>
      </c>
      <c r="D59" s="19" t="s">
        <v>36</v>
      </c>
      <c r="E59" s="19"/>
      <c r="F59" s="19">
        <v>1</v>
      </c>
      <c r="G59" s="36"/>
      <c r="H59" s="22"/>
      <c r="I59" s="39"/>
    </row>
    <row r="60" spans="2:9" x14ac:dyDescent="0.2">
      <c r="B60" s="47"/>
      <c r="C60" s="12"/>
      <c r="D60" s="19"/>
      <c r="E60" s="19"/>
      <c r="F60" s="19"/>
      <c r="G60" s="36"/>
      <c r="H60" s="22"/>
      <c r="I60" s="39"/>
    </row>
    <row r="61" spans="2:9" x14ac:dyDescent="0.2">
      <c r="B61" s="47" t="s">
        <v>113</v>
      </c>
      <c r="C61" s="86" t="s">
        <v>108</v>
      </c>
      <c r="D61" s="19" t="s">
        <v>36</v>
      </c>
      <c r="E61" s="19"/>
      <c r="F61" s="19">
        <v>2</v>
      </c>
      <c r="G61" s="36"/>
      <c r="H61" s="22"/>
      <c r="I61" s="39"/>
    </row>
    <row r="62" spans="2:9" x14ac:dyDescent="0.2">
      <c r="B62" s="47"/>
      <c r="C62" s="86"/>
      <c r="D62" s="19"/>
      <c r="E62" s="35"/>
      <c r="F62" s="35"/>
      <c r="G62" s="36"/>
      <c r="H62" s="22"/>
      <c r="I62" s="39"/>
    </row>
    <row r="63" spans="2:9" x14ac:dyDescent="0.2">
      <c r="B63" s="47" t="s">
        <v>114</v>
      </c>
      <c r="C63" s="12" t="s">
        <v>118</v>
      </c>
      <c r="D63" s="19" t="s">
        <v>36</v>
      </c>
      <c r="E63" s="19"/>
      <c r="F63" s="19">
        <v>5</v>
      </c>
      <c r="G63" s="36"/>
      <c r="H63" s="22"/>
      <c r="I63" s="39"/>
    </row>
    <row r="64" spans="2:9" x14ac:dyDescent="0.2">
      <c r="B64" s="47"/>
      <c r="C64" s="86"/>
      <c r="D64" s="19"/>
      <c r="E64" s="35"/>
      <c r="F64" s="35"/>
      <c r="G64" s="36"/>
      <c r="H64" s="22"/>
      <c r="I64" s="39"/>
    </row>
    <row r="65" spans="2:9" x14ac:dyDescent="0.2">
      <c r="B65" s="47" t="s">
        <v>115</v>
      </c>
      <c r="C65" s="82" t="s">
        <v>119</v>
      </c>
      <c r="D65" s="19" t="s">
        <v>36</v>
      </c>
      <c r="E65" s="35"/>
      <c r="F65" s="35">
        <v>6</v>
      </c>
      <c r="G65" s="36"/>
      <c r="H65" s="22"/>
      <c r="I65" s="39"/>
    </row>
    <row r="66" spans="2:9" x14ac:dyDescent="0.2">
      <c r="B66" s="47"/>
      <c r="C66" s="82"/>
      <c r="D66" s="19"/>
      <c r="E66" s="35"/>
      <c r="F66" s="35"/>
      <c r="G66" s="36"/>
      <c r="H66" s="22"/>
      <c r="I66" s="39"/>
    </row>
    <row r="67" spans="2:9" x14ac:dyDescent="0.2">
      <c r="B67" s="47" t="s">
        <v>116</v>
      </c>
      <c r="C67" s="12" t="s">
        <v>121</v>
      </c>
      <c r="D67" s="19" t="s">
        <v>36</v>
      </c>
      <c r="E67" s="19"/>
      <c r="F67" s="19">
        <v>5</v>
      </c>
      <c r="G67" s="36"/>
      <c r="H67" s="22"/>
      <c r="I67" s="39"/>
    </row>
    <row r="68" spans="2:9" x14ac:dyDescent="0.2">
      <c r="B68" s="47"/>
      <c r="C68" s="12"/>
      <c r="D68" s="19"/>
      <c r="E68" s="19"/>
      <c r="F68" s="19"/>
      <c r="G68" s="36"/>
      <c r="H68" s="22"/>
      <c r="I68" s="39"/>
    </row>
    <row r="69" spans="2:9" x14ac:dyDescent="0.2">
      <c r="B69" s="47" t="s">
        <v>117</v>
      </c>
      <c r="C69" s="12" t="s">
        <v>120</v>
      </c>
      <c r="D69" s="19" t="s">
        <v>36</v>
      </c>
      <c r="E69" s="19"/>
      <c r="F69" s="19">
        <v>1</v>
      </c>
      <c r="G69" s="36"/>
      <c r="H69" s="22"/>
      <c r="I69" s="39"/>
    </row>
    <row r="70" spans="2:9" x14ac:dyDescent="0.2">
      <c r="B70" s="47"/>
      <c r="C70" s="12"/>
      <c r="D70" s="19"/>
      <c r="E70" s="19"/>
      <c r="F70" s="19"/>
      <c r="G70" s="36"/>
      <c r="H70" s="22"/>
      <c r="I70" s="39"/>
    </row>
    <row r="71" spans="2:9" x14ac:dyDescent="0.2">
      <c r="B71" s="47" t="s">
        <v>122</v>
      </c>
      <c r="C71" s="12" t="s">
        <v>127</v>
      </c>
      <c r="D71" s="19" t="s">
        <v>36</v>
      </c>
      <c r="E71" s="19"/>
      <c r="F71" s="19">
        <v>2</v>
      </c>
      <c r="G71" s="36"/>
      <c r="H71" s="22"/>
      <c r="I71" s="39"/>
    </row>
    <row r="72" spans="2:9" x14ac:dyDescent="0.2">
      <c r="B72" s="47"/>
      <c r="C72" s="12"/>
      <c r="D72" s="19"/>
      <c r="E72" s="19"/>
      <c r="F72" s="19"/>
      <c r="G72" s="36"/>
      <c r="H72" s="22"/>
      <c r="I72" s="39"/>
    </row>
    <row r="73" spans="2:9" x14ac:dyDescent="0.2">
      <c r="B73" s="47" t="s">
        <v>123</v>
      </c>
      <c r="C73" s="12" t="s">
        <v>128</v>
      </c>
      <c r="D73" s="19" t="s">
        <v>36</v>
      </c>
      <c r="E73" s="19"/>
      <c r="F73" s="19">
        <v>3</v>
      </c>
      <c r="G73" s="36"/>
      <c r="H73" s="22"/>
      <c r="I73" s="39"/>
    </row>
    <row r="74" spans="2:9" x14ac:dyDescent="0.2">
      <c r="B74" s="47"/>
      <c r="C74" s="12"/>
      <c r="D74" s="19"/>
      <c r="E74" s="19"/>
      <c r="F74" s="19"/>
      <c r="G74" s="36"/>
      <c r="H74" s="22"/>
      <c r="I74" s="39"/>
    </row>
    <row r="75" spans="2:9" x14ac:dyDescent="0.2">
      <c r="B75" s="47" t="s">
        <v>124</v>
      </c>
      <c r="C75" s="12" t="s">
        <v>129</v>
      </c>
      <c r="D75" s="19" t="s">
        <v>36</v>
      </c>
      <c r="E75" s="19"/>
      <c r="F75" s="19">
        <v>1</v>
      </c>
      <c r="G75" s="36"/>
      <c r="H75" s="22"/>
      <c r="I75" s="39"/>
    </row>
    <row r="76" spans="2:9" x14ac:dyDescent="0.2">
      <c r="B76" s="47"/>
      <c r="C76" s="12"/>
      <c r="D76" s="19"/>
      <c r="E76" s="19"/>
      <c r="F76" s="19"/>
      <c r="G76" s="36"/>
      <c r="H76" s="22"/>
      <c r="I76" s="39"/>
    </row>
    <row r="77" spans="2:9" x14ac:dyDescent="0.2">
      <c r="B77" s="47" t="s">
        <v>125</v>
      </c>
      <c r="C77" s="12" t="s">
        <v>130</v>
      </c>
      <c r="D77" s="19" t="s">
        <v>36</v>
      </c>
      <c r="E77" s="19"/>
      <c r="F77" s="19">
        <v>1</v>
      </c>
      <c r="G77" s="36"/>
      <c r="H77" s="22"/>
      <c r="I77" s="39"/>
    </row>
    <row r="78" spans="2:9" x14ac:dyDescent="0.2">
      <c r="B78" s="47"/>
      <c r="C78" s="12"/>
      <c r="D78" s="19"/>
      <c r="E78" s="19"/>
      <c r="F78" s="19"/>
      <c r="G78" s="36"/>
      <c r="H78" s="22"/>
      <c r="I78" s="39"/>
    </row>
    <row r="79" spans="2:9" x14ac:dyDescent="0.2">
      <c r="B79" s="47" t="s">
        <v>126</v>
      </c>
      <c r="C79" s="12" t="s">
        <v>131</v>
      </c>
      <c r="D79" s="19" t="s">
        <v>36</v>
      </c>
      <c r="E79" s="19"/>
      <c r="F79" s="19">
        <v>4</v>
      </c>
      <c r="G79" s="36"/>
      <c r="H79" s="22"/>
      <c r="I79" s="39"/>
    </row>
    <row r="80" spans="2:9" x14ac:dyDescent="0.2">
      <c r="B80" s="47"/>
      <c r="C80" s="12"/>
      <c r="D80" s="19"/>
      <c r="E80" s="19"/>
      <c r="F80" s="19"/>
      <c r="G80" s="36"/>
      <c r="H80" s="22"/>
      <c r="I80" s="39"/>
    </row>
    <row r="81" spans="2:9" x14ac:dyDescent="0.2">
      <c r="B81" s="47" t="s">
        <v>132</v>
      </c>
      <c r="C81" s="12" t="s">
        <v>133</v>
      </c>
      <c r="D81" s="19"/>
      <c r="E81" s="19"/>
      <c r="F81" s="19"/>
      <c r="G81" s="36"/>
      <c r="H81" s="22" t="str">
        <f t="shared" si="0"/>
        <v/>
      </c>
      <c r="I81" s="39"/>
    </row>
    <row r="82" spans="2:9" x14ac:dyDescent="0.2">
      <c r="B82" s="47"/>
      <c r="C82" s="12"/>
      <c r="D82" s="19"/>
      <c r="E82" s="19"/>
      <c r="F82" s="19"/>
      <c r="G82" s="36"/>
      <c r="H82" s="22" t="str">
        <f t="shared" si="0"/>
        <v/>
      </c>
      <c r="I82" s="39"/>
    </row>
    <row r="83" spans="2:9" ht="25.5" x14ac:dyDescent="0.2">
      <c r="B83" s="47" t="s">
        <v>134</v>
      </c>
      <c r="C83" s="12" t="s">
        <v>136</v>
      </c>
      <c r="D83" s="19" t="s">
        <v>184</v>
      </c>
      <c r="E83" s="19"/>
      <c r="F83" s="19">
        <v>1</v>
      </c>
      <c r="G83" s="36">
        <v>24000</v>
      </c>
      <c r="H83" s="22">
        <f t="shared" si="0"/>
        <v>24000</v>
      </c>
      <c r="I83" s="39"/>
    </row>
    <row r="84" spans="2:9" x14ac:dyDescent="0.2">
      <c r="B84" s="47"/>
      <c r="C84" s="12"/>
      <c r="D84" s="19"/>
      <c r="E84" s="19"/>
      <c r="F84" s="19"/>
      <c r="G84" s="36"/>
      <c r="H84" s="22" t="str">
        <f t="shared" si="0"/>
        <v/>
      </c>
      <c r="I84" s="39"/>
    </row>
    <row r="85" spans="2:9" x14ac:dyDescent="0.2">
      <c r="B85" s="47" t="s">
        <v>135</v>
      </c>
      <c r="C85" s="12" t="s">
        <v>137</v>
      </c>
      <c r="D85" s="19" t="s">
        <v>24</v>
      </c>
      <c r="E85" s="19"/>
      <c r="F85" s="144">
        <f>H83</f>
        <v>24000</v>
      </c>
      <c r="G85" s="150"/>
      <c r="H85" s="22"/>
      <c r="I85" s="39"/>
    </row>
    <row r="86" spans="2:9" x14ac:dyDescent="0.2">
      <c r="B86" s="47"/>
      <c r="C86" s="12"/>
      <c r="D86" s="19"/>
      <c r="E86" s="19"/>
      <c r="F86" s="19"/>
      <c r="G86" s="45"/>
      <c r="H86" s="22" t="str">
        <f t="shared" si="0"/>
        <v/>
      </c>
      <c r="I86" s="39"/>
    </row>
    <row r="87" spans="2:9" ht="25.5" x14ac:dyDescent="0.2">
      <c r="B87" s="47" t="s">
        <v>138</v>
      </c>
      <c r="C87" s="12" t="s">
        <v>139</v>
      </c>
      <c r="D87" s="19"/>
      <c r="E87" s="19"/>
      <c r="F87" s="19"/>
      <c r="G87" s="36"/>
      <c r="H87" s="22" t="str">
        <f t="shared" si="0"/>
        <v/>
      </c>
      <c r="I87" s="39"/>
    </row>
    <row r="88" spans="2:9" x14ac:dyDescent="0.2">
      <c r="B88" s="47"/>
      <c r="C88" s="12"/>
      <c r="D88" s="19"/>
      <c r="E88" s="19"/>
      <c r="F88" s="19"/>
      <c r="G88" s="36"/>
      <c r="H88" s="22"/>
      <c r="I88" s="39"/>
    </row>
    <row r="89" spans="2:9" x14ac:dyDescent="0.2">
      <c r="B89" s="47" t="s">
        <v>140</v>
      </c>
      <c r="C89" s="12" t="s">
        <v>141</v>
      </c>
      <c r="D89" s="19" t="s">
        <v>11</v>
      </c>
      <c r="E89" s="19"/>
      <c r="F89" s="19">
        <v>1</v>
      </c>
      <c r="G89" s="36"/>
      <c r="H89" s="22"/>
      <c r="I89" s="39"/>
    </row>
    <row r="90" spans="2:9" x14ac:dyDescent="0.2">
      <c r="B90" s="47"/>
      <c r="C90" s="12"/>
      <c r="D90" s="19"/>
      <c r="E90" s="19"/>
      <c r="F90" s="19"/>
      <c r="G90" s="36"/>
      <c r="H90" s="22"/>
      <c r="I90" s="39"/>
    </row>
    <row r="91" spans="2:9" x14ac:dyDescent="0.2">
      <c r="B91" s="47" t="s">
        <v>142</v>
      </c>
      <c r="C91" s="12" t="s">
        <v>143</v>
      </c>
      <c r="D91" s="19" t="s">
        <v>19</v>
      </c>
      <c r="E91" s="19"/>
      <c r="F91" s="19">
        <v>7</v>
      </c>
      <c r="G91" s="36"/>
      <c r="H91" s="22"/>
      <c r="I91" s="39"/>
    </row>
    <row r="92" spans="2:9" x14ac:dyDescent="0.2">
      <c r="B92" s="47"/>
      <c r="C92" s="12"/>
      <c r="D92" s="19"/>
      <c r="E92" s="19"/>
      <c r="F92" s="19"/>
      <c r="G92" s="36"/>
      <c r="H92" s="22"/>
    </row>
    <row r="93" spans="2:9" x14ac:dyDescent="0.2">
      <c r="B93" s="47" t="s">
        <v>289</v>
      </c>
      <c r="C93" s="12" t="s">
        <v>290</v>
      </c>
      <c r="D93" s="19" t="s">
        <v>343</v>
      </c>
      <c r="E93" s="19"/>
      <c r="F93" s="19">
        <v>2</v>
      </c>
      <c r="G93" s="36"/>
      <c r="H93" s="22"/>
      <c r="I93" s="39"/>
    </row>
    <row r="94" spans="2:9" x14ac:dyDescent="0.2">
      <c r="B94" s="47"/>
      <c r="C94" s="86"/>
      <c r="D94" s="19"/>
      <c r="E94" s="35"/>
      <c r="F94" s="35"/>
      <c r="G94" s="36"/>
      <c r="H94" s="22"/>
      <c r="I94" s="46"/>
    </row>
    <row r="95" spans="2:9" x14ac:dyDescent="0.2">
      <c r="B95" s="47" t="s">
        <v>291</v>
      </c>
      <c r="C95" s="12" t="s">
        <v>292</v>
      </c>
      <c r="D95" s="19" t="s">
        <v>343</v>
      </c>
      <c r="E95" s="35"/>
      <c r="F95" s="35">
        <v>1</v>
      </c>
      <c r="G95" s="36"/>
      <c r="H95" s="22"/>
    </row>
    <row r="96" spans="2:9" x14ac:dyDescent="0.2">
      <c r="B96" s="47"/>
      <c r="C96" s="82"/>
      <c r="D96" s="19"/>
      <c r="E96" s="35"/>
      <c r="F96" s="35"/>
      <c r="G96" s="36"/>
      <c r="H96" s="22"/>
    </row>
    <row r="97" spans="2:9" x14ac:dyDescent="0.2">
      <c r="B97" s="47" t="s">
        <v>293</v>
      </c>
      <c r="C97" s="12" t="s">
        <v>294</v>
      </c>
      <c r="D97" s="19" t="s">
        <v>343</v>
      </c>
      <c r="E97" s="35"/>
      <c r="F97" s="35">
        <v>1</v>
      </c>
      <c r="G97" s="36"/>
      <c r="H97" s="22"/>
    </row>
    <row r="98" spans="2:9" x14ac:dyDescent="0.2">
      <c r="B98" s="47"/>
      <c r="C98" s="82"/>
      <c r="D98" s="19"/>
      <c r="E98" s="35"/>
      <c r="F98" s="35"/>
      <c r="G98" s="36"/>
      <c r="H98" s="22"/>
    </row>
    <row r="99" spans="2:9" x14ac:dyDescent="0.2">
      <c r="B99" s="47" t="s">
        <v>295</v>
      </c>
      <c r="C99" s="12" t="s">
        <v>296</v>
      </c>
      <c r="D99" s="19" t="s">
        <v>343</v>
      </c>
      <c r="E99" s="19"/>
      <c r="F99" s="19">
        <v>2</v>
      </c>
      <c r="G99" s="36"/>
      <c r="H99" s="22"/>
      <c r="I99" s="39"/>
    </row>
    <row r="100" spans="2:9" x14ac:dyDescent="0.2">
      <c r="B100" s="47"/>
      <c r="C100" s="12"/>
      <c r="D100" s="19"/>
      <c r="E100" s="19"/>
      <c r="F100" s="19"/>
      <c r="G100" s="36"/>
      <c r="H100" s="22" t="str">
        <f t="shared" ref="H100:H127" si="1">IF(D100="","",F100*G100)</f>
        <v/>
      </c>
      <c r="I100" s="39"/>
    </row>
    <row r="101" spans="2:9" ht="25.5" x14ac:dyDescent="0.2">
      <c r="B101" s="47" t="s">
        <v>297</v>
      </c>
      <c r="C101" s="12" t="s">
        <v>298</v>
      </c>
      <c r="D101" s="19" t="s">
        <v>184</v>
      </c>
      <c r="E101" s="19"/>
      <c r="F101" s="19">
        <v>1</v>
      </c>
      <c r="G101" s="36">
        <f>1200*4</f>
        <v>4800</v>
      </c>
      <c r="H101" s="22">
        <f t="shared" si="1"/>
        <v>4800</v>
      </c>
      <c r="I101" s="39"/>
    </row>
    <row r="102" spans="2:9" x14ac:dyDescent="0.2">
      <c r="B102" s="47"/>
      <c r="C102" s="12"/>
      <c r="D102" s="19"/>
      <c r="E102" s="19"/>
      <c r="F102" s="19"/>
      <c r="G102" s="36"/>
      <c r="H102" s="22" t="str">
        <f t="shared" si="1"/>
        <v/>
      </c>
      <c r="I102" s="39"/>
    </row>
    <row r="103" spans="2:9" ht="26.25" customHeight="1" x14ac:dyDescent="0.2">
      <c r="B103" s="67" t="str">
        <f>$B$10</f>
        <v>C1.4</v>
      </c>
      <c r="C103" s="29" t="s">
        <v>12</v>
      </c>
      <c r="D103" s="30"/>
      <c r="E103" s="30"/>
      <c r="F103" s="92"/>
      <c r="G103" s="30"/>
      <c r="H103" s="31"/>
      <c r="I103" s="39"/>
    </row>
    <row r="104" spans="2:9" x14ac:dyDescent="0.2">
      <c r="B104" s="184" t="str">
        <f>Client1</f>
        <v>Province of KwaZulu-Natal</v>
      </c>
      <c r="C104" s="184"/>
      <c r="D104" s="184"/>
      <c r="E104" s="184"/>
      <c r="F104" s="185" t="str">
        <f>"Contract No. "&amp;ContractNo</f>
        <v>Contract No. ZNB 01581/00000/00/HOD/INF/22/T</v>
      </c>
      <c r="G104" s="185"/>
      <c r="H104" s="185"/>
      <c r="I104" s="39"/>
    </row>
    <row r="105" spans="2:9" x14ac:dyDescent="0.2">
      <c r="B105" s="184" t="str">
        <f>Client2</f>
        <v>Department of Transport</v>
      </c>
      <c r="C105" s="184"/>
      <c r="D105" s="184"/>
      <c r="E105" s="184"/>
      <c r="F105" s="185"/>
      <c r="G105" s="185"/>
      <c r="H105" s="185"/>
      <c r="I105" s="39"/>
    </row>
    <row r="106" spans="2:9" x14ac:dyDescent="0.2">
      <c r="B106" s="187"/>
      <c r="C106" s="187"/>
      <c r="D106" s="187"/>
      <c r="E106" s="187"/>
      <c r="F106" s="186"/>
      <c r="G106" s="186"/>
      <c r="H106" s="186"/>
      <c r="I106" s="39"/>
    </row>
    <row r="107" spans="2:9" x14ac:dyDescent="0.2">
      <c r="B107" s="188" t="s">
        <v>7</v>
      </c>
      <c r="C107" s="189"/>
      <c r="D107" s="189"/>
      <c r="E107" s="189"/>
      <c r="F107" s="189"/>
      <c r="G107" s="189"/>
      <c r="H107" s="204" t="str">
        <f>H52</f>
        <v>CHAPTER C1.4</v>
      </c>
      <c r="I107" s="39"/>
    </row>
    <row r="108" spans="2:9" x14ac:dyDescent="0.2">
      <c r="B108" s="193" t="str">
        <f>ContractDescription</f>
        <v>THE RESEAL OF MAIN ROAD P209  FROM KM 0.000 TO KM 6,00 IN THE LADYSMITH REGION</v>
      </c>
      <c r="C108" s="194"/>
      <c r="D108" s="194"/>
      <c r="E108" s="194"/>
      <c r="F108" s="194"/>
      <c r="G108" s="194"/>
      <c r="H108" s="185"/>
      <c r="I108" s="39"/>
    </row>
    <row r="109" spans="2:9" x14ac:dyDescent="0.2">
      <c r="B109" s="193"/>
      <c r="C109" s="194"/>
      <c r="D109" s="194"/>
      <c r="E109" s="194"/>
      <c r="F109" s="194"/>
      <c r="G109" s="194"/>
      <c r="H109" s="185"/>
      <c r="I109" s="39"/>
    </row>
    <row r="110" spans="2:9" x14ac:dyDescent="0.2">
      <c r="B110" s="195"/>
      <c r="C110" s="196"/>
      <c r="D110" s="196"/>
      <c r="E110" s="196"/>
      <c r="F110" s="196"/>
      <c r="G110" s="196"/>
      <c r="H110" s="186"/>
      <c r="I110" s="39"/>
    </row>
    <row r="111" spans="2:9" x14ac:dyDescent="0.2">
      <c r="B111" s="61" t="s">
        <v>0</v>
      </c>
      <c r="C111" s="9" t="s">
        <v>1</v>
      </c>
      <c r="D111" s="9" t="s">
        <v>2</v>
      </c>
      <c r="E111" s="9" t="s">
        <v>8</v>
      </c>
      <c r="F111" s="9" t="s">
        <v>3</v>
      </c>
      <c r="G111" s="9" t="s">
        <v>4</v>
      </c>
      <c r="H111" s="9" t="s">
        <v>5</v>
      </c>
      <c r="I111" s="39"/>
    </row>
    <row r="112" spans="2:9" x14ac:dyDescent="0.2">
      <c r="B112" s="67"/>
      <c r="C112" s="29" t="s">
        <v>25</v>
      </c>
      <c r="D112" s="30"/>
      <c r="E112" s="30"/>
      <c r="F112" s="92"/>
      <c r="G112" s="30"/>
      <c r="H112" s="31"/>
      <c r="I112" s="39"/>
    </row>
    <row r="113" spans="2:9" x14ac:dyDescent="0.2">
      <c r="B113" s="47"/>
      <c r="C113" s="12"/>
      <c r="D113" s="19"/>
      <c r="E113" s="19"/>
      <c r="F113" s="19"/>
      <c r="G113" s="36"/>
      <c r="H113" s="22"/>
      <c r="I113" s="39"/>
    </row>
    <row r="114" spans="2:9" x14ac:dyDescent="0.2">
      <c r="B114" s="47" t="s">
        <v>299</v>
      </c>
      <c r="C114" s="12" t="s">
        <v>300</v>
      </c>
      <c r="D114" s="19" t="s">
        <v>24</v>
      </c>
      <c r="E114" s="19"/>
      <c r="F114" s="151">
        <f>H101</f>
        <v>4800</v>
      </c>
      <c r="G114" s="150"/>
      <c r="H114" s="22"/>
      <c r="I114" s="39"/>
    </row>
    <row r="115" spans="2:9" x14ac:dyDescent="0.2">
      <c r="B115" s="47"/>
      <c r="C115" s="12"/>
      <c r="D115" s="19"/>
      <c r="E115" s="19"/>
      <c r="F115" s="19"/>
      <c r="G115" s="36"/>
      <c r="H115" s="22" t="str">
        <f t="shared" si="1"/>
        <v/>
      </c>
      <c r="I115" s="39"/>
    </row>
    <row r="116" spans="2:9" ht="51" x14ac:dyDescent="0.2">
      <c r="B116" s="47" t="s">
        <v>301</v>
      </c>
      <c r="C116" s="12" t="s">
        <v>302</v>
      </c>
      <c r="D116" s="19" t="s">
        <v>184</v>
      </c>
      <c r="E116" s="19"/>
      <c r="F116" s="19">
        <v>1</v>
      </c>
      <c r="G116" s="36">
        <v>120000</v>
      </c>
      <c r="H116" s="22">
        <f t="shared" si="1"/>
        <v>120000</v>
      </c>
      <c r="I116" s="39"/>
    </row>
    <row r="117" spans="2:9" x14ac:dyDescent="0.2">
      <c r="B117" s="47"/>
      <c r="C117" s="12"/>
      <c r="D117" s="19"/>
      <c r="E117" s="19"/>
      <c r="F117" s="19"/>
      <c r="G117" s="36"/>
      <c r="H117" s="22" t="str">
        <f t="shared" si="1"/>
        <v/>
      </c>
      <c r="I117" s="39"/>
    </row>
    <row r="118" spans="2:9" x14ac:dyDescent="0.2">
      <c r="B118" s="47" t="s">
        <v>303</v>
      </c>
      <c r="C118" s="12" t="s">
        <v>304</v>
      </c>
      <c r="D118" s="19" t="s">
        <v>24</v>
      </c>
      <c r="E118" s="19"/>
      <c r="F118" s="152">
        <f>H116</f>
        <v>120000</v>
      </c>
      <c r="G118" s="150"/>
      <c r="H118" s="22"/>
      <c r="I118" s="39"/>
    </row>
    <row r="119" spans="2:9" x14ac:dyDescent="0.2">
      <c r="B119" s="47"/>
      <c r="C119" s="12"/>
      <c r="D119" s="19"/>
      <c r="E119" s="19"/>
      <c r="F119" s="19"/>
      <c r="G119" s="36"/>
      <c r="H119" s="22"/>
      <c r="I119" s="39"/>
    </row>
    <row r="120" spans="2:9" x14ac:dyDescent="0.2">
      <c r="B120" s="47" t="s">
        <v>305</v>
      </c>
      <c r="C120" s="12" t="s">
        <v>306</v>
      </c>
      <c r="D120" s="19"/>
      <c r="E120" s="19"/>
      <c r="F120" s="19"/>
      <c r="G120" s="36"/>
      <c r="H120" s="22" t="str">
        <f t="shared" si="1"/>
        <v/>
      </c>
      <c r="I120" s="39"/>
    </row>
    <row r="121" spans="2:9" x14ac:dyDescent="0.2">
      <c r="B121" s="47"/>
      <c r="C121" s="12"/>
      <c r="D121" s="19"/>
      <c r="E121" s="19"/>
      <c r="F121" s="19"/>
      <c r="G121" s="36"/>
      <c r="H121" s="22" t="str">
        <f t="shared" si="1"/>
        <v/>
      </c>
      <c r="I121" s="39"/>
    </row>
    <row r="122" spans="2:9" ht="38.25" x14ac:dyDescent="0.2">
      <c r="B122" s="47" t="s">
        <v>307</v>
      </c>
      <c r="C122" s="12" t="s">
        <v>308</v>
      </c>
      <c r="D122" s="19" t="s">
        <v>11</v>
      </c>
      <c r="E122" s="19"/>
      <c r="F122" s="19">
        <v>1</v>
      </c>
      <c r="G122" s="36"/>
      <c r="H122" s="22"/>
      <c r="I122" s="39"/>
    </row>
    <row r="123" spans="2:9" x14ac:dyDescent="0.2">
      <c r="B123" s="47"/>
      <c r="C123" s="12"/>
      <c r="D123" s="19"/>
      <c r="E123" s="19"/>
      <c r="F123" s="19"/>
      <c r="G123" s="36"/>
      <c r="H123" s="22"/>
      <c r="I123" s="39"/>
    </row>
    <row r="124" spans="2:9" ht="38.25" x14ac:dyDescent="0.2">
      <c r="B124" s="47" t="s">
        <v>309</v>
      </c>
      <c r="C124" s="12" t="s">
        <v>310</v>
      </c>
      <c r="D124" s="19" t="s">
        <v>19</v>
      </c>
      <c r="E124" s="19"/>
      <c r="F124" s="19">
        <v>7</v>
      </c>
      <c r="G124" s="36"/>
      <c r="H124" s="22"/>
      <c r="I124" s="39"/>
    </row>
    <row r="125" spans="2:9" x14ac:dyDescent="0.2">
      <c r="B125" s="47"/>
      <c r="C125" s="12"/>
      <c r="D125" s="19"/>
      <c r="E125" s="19"/>
      <c r="F125" s="19"/>
      <c r="G125" s="36"/>
      <c r="H125" s="22" t="str">
        <f t="shared" si="1"/>
        <v/>
      </c>
      <c r="I125" s="39"/>
    </row>
    <row r="126" spans="2:9" ht="14.25" customHeight="1" x14ac:dyDescent="0.2">
      <c r="B126" s="47"/>
      <c r="C126" s="12"/>
      <c r="D126" s="19"/>
      <c r="E126" s="19"/>
      <c r="F126" s="19"/>
      <c r="G126" s="36"/>
      <c r="H126" s="22"/>
      <c r="I126" s="39"/>
    </row>
    <row r="127" spans="2:9" x14ac:dyDescent="0.2">
      <c r="B127" s="47"/>
      <c r="C127" s="12"/>
      <c r="D127" s="19"/>
      <c r="E127" s="19"/>
      <c r="F127" s="19"/>
      <c r="G127" s="36"/>
      <c r="H127" s="22" t="str">
        <f t="shared" si="1"/>
        <v/>
      </c>
      <c r="I127" s="39"/>
    </row>
    <row r="128" spans="2:9" s="27" customFormat="1" ht="20.100000000000001" customHeight="1" x14ac:dyDescent="0.2">
      <c r="B128" s="67" t="str">
        <f>$B$10</f>
        <v>C1.4</v>
      </c>
      <c r="C128" s="29" t="s">
        <v>213</v>
      </c>
      <c r="D128" s="30"/>
      <c r="E128" s="30"/>
      <c r="F128" s="92"/>
      <c r="G128" s="30"/>
      <c r="H128" s="31"/>
      <c r="I128" s="32"/>
    </row>
  </sheetData>
  <mergeCells count="18">
    <mergeCell ref="B104:E104"/>
    <mergeCell ref="F104:H106"/>
    <mergeCell ref="B105:E105"/>
    <mergeCell ref="B106:E106"/>
    <mergeCell ref="B107:G107"/>
    <mergeCell ref="H107:H110"/>
    <mergeCell ref="B108:G110"/>
    <mergeCell ref="H52:H55"/>
    <mergeCell ref="B53:G55"/>
    <mergeCell ref="F1:H1"/>
    <mergeCell ref="B5:G7"/>
    <mergeCell ref="H4:H7"/>
    <mergeCell ref="B4:G4"/>
    <mergeCell ref="B49:E49"/>
    <mergeCell ref="F49:H51"/>
    <mergeCell ref="B50:E50"/>
    <mergeCell ref="B51:E51"/>
    <mergeCell ref="B52:G52"/>
  </mergeCells>
  <phoneticPr fontId="13" type="noConversion"/>
  <pageMargins left="0.43307086614173229" right="0.31496062992125984" top="0.43307086614173229" bottom="0.62992125984251968" header="0.35433070866141736" footer="0.31496062992125984"/>
  <pageSetup paperSize="9" scale="77" firstPageNumber="0" fitToHeight="0" orientation="portrait" cellComments="asDisplayed" useFirstPageNumber="1" r:id="rId1"/>
  <headerFooter>
    <oddHeader xml:space="preserve">&amp;R&amp;"Arial,Bold Italic"
</oddHeader>
  </headerFooter>
  <rowBreaks count="2" manualBreakCount="2">
    <brk id="48" max="8" man="1"/>
    <brk id="10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92D050"/>
    <pageSetUpPr fitToPage="1"/>
  </sheetPr>
  <dimension ref="B1:I77"/>
  <sheetViews>
    <sheetView view="pageBreakPreview" topLeftCell="A59" zoomScale="125" zoomScaleNormal="125" zoomScaleSheetLayoutView="125" zoomScalePageLayoutView="125" workbookViewId="0">
      <selection activeCell="C11" sqref="C11"/>
    </sheetView>
  </sheetViews>
  <sheetFormatPr defaultColWidth="6.85546875" defaultRowHeight="12.75" x14ac:dyDescent="0.2"/>
  <cols>
    <col min="1" max="1" width="0.85546875" style="1" customWidth="1"/>
    <col min="2" max="2" width="11.7109375" style="63" customWidth="1"/>
    <col min="3" max="3" width="45.7109375" style="49"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27" t="str">
        <f>Client1</f>
        <v>Province of KwaZulu-Natal</v>
      </c>
      <c r="F1" s="200" t="str">
        <f>"Contract No. "&amp;ContractNo</f>
        <v>Contract No. ZNB 01581/00000/00/HOD/INF/22/T</v>
      </c>
      <c r="G1" s="200"/>
      <c r="H1" s="200"/>
    </row>
    <row r="2" spans="2:9" x14ac:dyDescent="0.2">
      <c r="B2" s="75" t="str">
        <f>Client2</f>
        <v>Department of Transport</v>
      </c>
    </row>
    <row r="3" spans="2:9" x14ac:dyDescent="0.2">
      <c r="B3" s="66"/>
      <c r="C3" s="78"/>
      <c r="D3" s="65"/>
      <c r="E3" s="65"/>
      <c r="F3" s="65"/>
      <c r="G3" s="66"/>
      <c r="H3" s="77"/>
    </row>
    <row r="4" spans="2:9" x14ac:dyDescent="0.2">
      <c r="B4" s="188" t="s">
        <v>7</v>
      </c>
      <c r="C4" s="189"/>
      <c r="D4" s="189"/>
      <c r="E4" s="189"/>
      <c r="F4" s="189"/>
      <c r="G4" s="189"/>
      <c r="H4" s="197" t="str">
        <f>"CHAPTER "&amp;B10</f>
        <v>CHAPTER C5.4</v>
      </c>
      <c r="I4" s="5"/>
    </row>
    <row r="5" spans="2:9" ht="7.5" customHeight="1" x14ac:dyDescent="0.2">
      <c r="B5" s="193" t="str">
        <f>ContractDescription</f>
        <v>THE RESEAL OF MAIN ROAD P209  FROM KM 0.000 TO KM 6,00 IN THE LADYSMITH REGION</v>
      </c>
      <c r="C5" s="194"/>
      <c r="D5" s="194"/>
      <c r="E5" s="194"/>
      <c r="F5" s="194"/>
      <c r="G5" s="194"/>
      <c r="H5" s="198"/>
      <c r="I5" s="6"/>
    </row>
    <row r="6" spans="2:9" ht="12.75" customHeight="1" x14ac:dyDescent="0.2">
      <c r="B6" s="193"/>
      <c r="C6" s="194"/>
      <c r="D6" s="194"/>
      <c r="E6" s="194"/>
      <c r="F6" s="194"/>
      <c r="G6" s="194"/>
      <c r="H6" s="198"/>
      <c r="I6" s="6"/>
    </row>
    <row r="7" spans="2:9" ht="7.5" customHeight="1" x14ac:dyDescent="0.2">
      <c r="B7" s="195"/>
      <c r="C7" s="196"/>
      <c r="D7" s="196"/>
      <c r="E7" s="196"/>
      <c r="F7" s="196"/>
      <c r="G7" s="196"/>
      <c r="H7" s="199"/>
      <c r="I7" s="6"/>
    </row>
    <row r="8" spans="2:9" s="7" customFormat="1" ht="24.95" customHeight="1" x14ac:dyDescent="0.2">
      <c r="B8" s="61" t="s">
        <v>0</v>
      </c>
      <c r="C8" s="9" t="s">
        <v>1</v>
      </c>
      <c r="D8" s="9" t="s">
        <v>2</v>
      </c>
      <c r="E8" s="9" t="s">
        <v>8</v>
      </c>
      <c r="F8" s="9" t="s">
        <v>3</v>
      </c>
      <c r="G8" s="9" t="s">
        <v>4</v>
      </c>
      <c r="H8" s="9" t="s">
        <v>5</v>
      </c>
      <c r="I8" s="10"/>
    </row>
    <row r="9" spans="2:9" x14ac:dyDescent="0.2">
      <c r="B9" s="47"/>
      <c r="C9" s="12"/>
      <c r="D9" s="13"/>
      <c r="E9" s="13"/>
      <c r="F9" s="13"/>
      <c r="G9" s="14"/>
      <c r="H9" s="15" t="str">
        <f>IF(D9="","",F9*G9)</f>
        <v/>
      </c>
      <c r="I9" s="16"/>
    </row>
    <row r="10" spans="2:9" x14ac:dyDescent="0.2">
      <c r="B10" s="60" t="s">
        <v>149</v>
      </c>
      <c r="C10" s="17" t="s">
        <v>150</v>
      </c>
      <c r="D10" s="19"/>
      <c r="E10" s="19"/>
      <c r="F10" s="19"/>
      <c r="G10" s="38"/>
      <c r="H10" s="15" t="str">
        <f t="shared" ref="H10:H76" si="0">IF(D10="","",F10*G10)</f>
        <v/>
      </c>
      <c r="I10" s="39"/>
    </row>
    <row r="11" spans="2:9" x14ac:dyDescent="0.2">
      <c r="B11" s="47"/>
      <c r="C11" s="12"/>
      <c r="D11" s="19"/>
      <c r="E11" s="19"/>
      <c r="F11" s="19"/>
      <c r="G11" s="38"/>
      <c r="H11" s="15" t="str">
        <f t="shared" si="0"/>
        <v/>
      </c>
      <c r="I11" s="39"/>
    </row>
    <row r="12" spans="2:9" x14ac:dyDescent="0.2">
      <c r="B12" s="47" t="s">
        <v>151</v>
      </c>
      <c r="C12" s="12" t="s">
        <v>152</v>
      </c>
      <c r="D12" s="19"/>
      <c r="E12" s="19"/>
      <c r="F12" s="20"/>
      <c r="G12" s="21"/>
      <c r="H12" s="15" t="str">
        <f t="shared" si="0"/>
        <v/>
      </c>
      <c r="I12" s="39"/>
    </row>
    <row r="13" spans="2:9" x14ac:dyDescent="0.2">
      <c r="B13" s="47"/>
      <c r="C13" s="12"/>
      <c r="D13" s="19"/>
      <c r="E13" s="19"/>
      <c r="F13" s="20"/>
      <c r="G13" s="38"/>
      <c r="H13" s="15" t="str">
        <f t="shared" si="0"/>
        <v/>
      </c>
      <c r="I13" s="39"/>
    </row>
    <row r="14" spans="2:9" ht="25.5" x14ac:dyDescent="0.2">
      <c r="B14" s="47" t="s">
        <v>153</v>
      </c>
      <c r="C14" s="101" t="s">
        <v>273</v>
      </c>
      <c r="D14" s="19" t="s">
        <v>23</v>
      </c>
      <c r="E14" s="19"/>
      <c r="F14" s="20">
        <v>75</v>
      </c>
      <c r="G14" s="99"/>
      <c r="H14" s="22"/>
      <c r="I14" s="40"/>
    </row>
    <row r="15" spans="2:9" x14ac:dyDescent="0.2">
      <c r="B15" s="47"/>
      <c r="C15" s="12"/>
      <c r="D15" s="19"/>
      <c r="E15" s="19"/>
      <c r="F15" s="20"/>
      <c r="G15" s="21"/>
      <c r="H15" s="15"/>
      <c r="I15" s="40"/>
    </row>
    <row r="16" spans="2:9" ht="25.5" x14ac:dyDescent="0.2">
      <c r="B16" s="47" t="s">
        <v>154</v>
      </c>
      <c r="C16" s="12" t="s">
        <v>155</v>
      </c>
      <c r="D16" s="19"/>
      <c r="E16" s="19"/>
      <c r="F16" s="20"/>
      <c r="G16" s="21"/>
      <c r="H16" s="15"/>
      <c r="I16" s="40"/>
    </row>
    <row r="17" spans="2:9" x14ac:dyDescent="0.2">
      <c r="B17" s="47"/>
      <c r="C17" s="12"/>
      <c r="D17" s="19"/>
      <c r="E17" s="19"/>
      <c r="F17" s="20"/>
      <c r="G17" s="21"/>
      <c r="H17" s="15"/>
      <c r="I17" s="40"/>
    </row>
    <row r="18" spans="2:9" ht="38.25" x14ac:dyDescent="0.2">
      <c r="B18" s="47" t="s">
        <v>156</v>
      </c>
      <c r="C18" s="12" t="s">
        <v>312</v>
      </c>
      <c r="D18" s="19"/>
      <c r="E18" s="19"/>
      <c r="F18" s="20"/>
      <c r="G18" s="44"/>
      <c r="H18" s="15"/>
      <c r="I18" s="40"/>
    </row>
    <row r="19" spans="2:9" x14ac:dyDescent="0.2">
      <c r="B19" s="47"/>
      <c r="C19" s="12"/>
      <c r="D19" s="19"/>
      <c r="E19" s="19"/>
      <c r="F19" s="20"/>
      <c r="G19" s="44"/>
      <c r="H19" s="15"/>
      <c r="I19" s="40"/>
    </row>
    <row r="20" spans="2:9" x14ac:dyDescent="0.2">
      <c r="B20" s="47" t="s">
        <v>41</v>
      </c>
      <c r="C20" s="12" t="s">
        <v>275</v>
      </c>
      <c r="D20" s="19" t="s">
        <v>6</v>
      </c>
      <c r="E20" s="19" t="s">
        <v>8</v>
      </c>
      <c r="F20" s="20">
        <v>5</v>
      </c>
      <c r="G20" s="99"/>
      <c r="H20" s="15"/>
      <c r="I20" s="39"/>
    </row>
    <row r="21" spans="2:9" x14ac:dyDescent="0.2">
      <c r="B21" s="47"/>
      <c r="C21" s="101"/>
      <c r="D21" s="19"/>
      <c r="E21" s="19"/>
      <c r="F21" s="20"/>
      <c r="G21" s="99"/>
      <c r="H21" s="22"/>
      <c r="I21" s="39"/>
    </row>
    <row r="22" spans="2:9" x14ac:dyDescent="0.2">
      <c r="B22" s="47"/>
      <c r="C22" s="12"/>
      <c r="D22" s="19"/>
      <c r="E22" s="19"/>
      <c r="F22" s="20"/>
      <c r="G22" s="41"/>
      <c r="H22" s="15"/>
      <c r="I22" s="39"/>
    </row>
    <row r="23" spans="2:9" x14ac:dyDescent="0.2">
      <c r="B23" s="47" t="s">
        <v>157</v>
      </c>
      <c r="C23" s="101" t="s">
        <v>311</v>
      </c>
      <c r="D23" s="19"/>
      <c r="E23" s="19"/>
      <c r="F23" s="20"/>
      <c r="G23" s="38"/>
      <c r="H23" s="15"/>
      <c r="I23" s="42"/>
    </row>
    <row r="24" spans="2:9" x14ac:dyDescent="0.2">
      <c r="B24" s="47"/>
      <c r="C24" s="12"/>
      <c r="D24" s="19"/>
      <c r="E24" s="35"/>
      <c r="F24" s="20"/>
      <c r="G24" s="43"/>
      <c r="H24" s="15"/>
    </row>
    <row r="25" spans="2:9" x14ac:dyDescent="0.2">
      <c r="B25" s="47" t="s">
        <v>158</v>
      </c>
      <c r="C25" s="12" t="s">
        <v>274</v>
      </c>
      <c r="D25" s="19" t="s">
        <v>180</v>
      </c>
      <c r="E25" s="19"/>
      <c r="F25" s="19">
        <v>1890</v>
      </c>
      <c r="G25" s="36"/>
      <c r="H25" s="15"/>
    </row>
    <row r="26" spans="2:9" x14ac:dyDescent="0.2">
      <c r="B26" s="47"/>
      <c r="C26" s="12"/>
      <c r="D26" s="19"/>
      <c r="E26" s="35"/>
      <c r="F26" s="20"/>
      <c r="G26" s="36"/>
      <c r="H26" s="15"/>
    </row>
    <row r="27" spans="2:9" x14ac:dyDescent="0.2">
      <c r="B27" s="47" t="s">
        <v>159</v>
      </c>
      <c r="C27" s="12" t="s">
        <v>160</v>
      </c>
      <c r="D27" s="19" t="s">
        <v>182</v>
      </c>
      <c r="E27" s="19"/>
      <c r="F27" s="19">
        <v>500</v>
      </c>
      <c r="G27" s="36"/>
      <c r="H27" s="15"/>
    </row>
    <row r="28" spans="2:9" x14ac:dyDescent="0.2">
      <c r="B28" s="47"/>
      <c r="C28" s="12"/>
      <c r="D28" s="19"/>
      <c r="E28" s="35"/>
      <c r="F28" s="20"/>
      <c r="G28" s="41"/>
      <c r="H28" s="15" t="str">
        <f t="shared" si="0"/>
        <v/>
      </c>
    </row>
    <row r="29" spans="2:9" x14ac:dyDescent="0.2">
      <c r="B29" s="47"/>
      <c r="C29" s="12"/>
      <c r="D29" s="19"/>
      <c r="E29" s="35"/>
      <c r="F29" s="20"/>
      <c r="G29" s="43"/>
      <c r="H29" s="15" t="str">
        <f t="shared" si="0"/>
        <v/>
      </c>
    </row>
    <row r="30" spans="2:9" x14ac:dyDescent="0.2">
      <c r="B30" s="47"/>
      <c r="C30" s="12"/>
      <c r="D30" s="19"/>
      <c r="E30" s="19"/>
      <c r="F30" s="20"/>
      <c r="G30" s="38"/>
      <c r="H30" s="15" t="str">
        <f t="shared" si="0"/>
        <v/>
      </c>
      <c r="I30" s="39"/>
    </row>
    <row r="31" spans="2:9" x14ac:dyDescent="0.2">
      <c r="B31" s="47"/>
      <c r="C31" s="12"/>
      <c r="D31" s="19"/>
      <c r="E31" s="19"/>
      <c r="F31" s="20"/>
      <c r="G31" s="38"/>
      <c r="H31" s="15" t="str">
        <f t="shared" si="0"/>
        <v/>
      </c>
      <c r="I31" s="39"/>
    </row>
    <row r="32" spans="2:9" x14ac:dyDescent="0.2">
      <c r="B32" s="47"/>
      <c r="C32" s="12"/>
      <c r="D32" s="19"/>
      <c r="E32" s="19"/>
      <c r="F32" s="20"/>
      <c r="G32" s="36"/>
      <c r="H32" s="15" t="str">
        <f t="shared" si="0"/>
        <v/>
      </c>
      <c r="I32" s="40"/>
    </row>
    <row r="33" spans="2:9" x14ac:dyDescent="0.2">
      <c r="B33" s="47"/>
      <c r="C33" s="12"/>
      <c r="D33" s="19"/>
      <c r="E33" s="13"/>
      <c r="F33" s="23"/>
      <c r="G33" s="26"/>
      <c r="H33" s="15" t="str">
        <f t="shared" si="0"/>
        <v/>
      </c>
      <c r="I33" s="16"/>
    </row>
    <row r="34" spans="2:9" s="34" customFormat="1" x14ac:dyDescent="0.2">
      <c r="B34" s="47"/>
      <c r="C34" s="12"/>
      <c r="D34" s="13"/>
      <c r="E34" s="13"/>
      <c r="F34" s="23"/>
      <c r="G34" s="26"/>
      <c r="H34" s="15" t="str">
        <f t="shared" si="0"/>
        <v/>
      </c>
      <c r="I34" s="16"/>
    </row>
    <row r="35" spans="2:9" x14ac:dyDescent="0.2">
      <c r="B35" s="47"/>
      <c r="C35" s="12"/>
      <c r="D35" s="19"/>
      <c r="E35" s="19"/>
      <c r="F35" s="20"/>
      <c r="G35" s="36"/>
      <c r="H35" s="15" t="str">
        <f t="shared" si="0"/>
        <v/>
      </c>
      <c r="I35" s="40"/>
    </row>
    <row r="36" spans="2:9" x14ac:dyDescent="0.2">
      <c r="B36" s="47"/>
      <c r="C36" s="12"/>
      <c r="D36" s="19"/>
      <c r="E36" s="19"/>
      <c r="F36" s="20"/>
      <c r="G36" s="36"/>
      <c r="H36" s="15" t="str">
        <f t="shared" si="0"/>
        <v/>
      </c>
      <c r="I36" s="40"/>
    </row>
    <row r="37" spans="2:9" x14ac:dyDescent="0.2">
      <c r="B37" s="47"/>
      <c r="C37" s="12"/>
      <c r="D37" s="19"/>
      <c r="E37" s="19"/>
      <c r="F37" s="20"/>
      <c r="G37" s="44"/>
      <c r="H37" s="15" t="str">
        <f t="shared" si="0"/>
        <v/>
      </c>
      <c r="I37" s="39"/>
    </row>
    <row r="38" spans="2:9" x14ac:dyDescent="0.2">
      <c r="B38" s="47"/>
      <c r="C38" s="12"/>
      <c r="D38" s="19"/>
      <c r="E38" s="19"/>
      <c r="F38" s="20"/>
      <c r="G38" s="44"/>
      <c r="H38" s="15" t="str">
        <f t="shared" si="0"/>
        <v/>
      </c>
      <c r="I38" s="39"/>
    </row>
    <row r="39" spans="2:9" x14ac:dyDescent="0.2">
      <c r="B39" s="47"/>
      <c r="C39" s="12"/>
      <c r="D39" s="19"/>
      <c r="E39" s="19"/>
      <c r="F39" s="20"/>
      <c r="G39" s="99"/>
      <c r="H39" s="15" t="str">
        <f t="shared" si="0"/>
        <v/>
      </c>
      <c r="I39" s="39"/>
    </row>
    <row r="40" spans="2:9" x14ac:dyDescent="0.2">
      <c r="B40" s="47"/>
      <c r="C40" s="12"/>
      <c r="D40" s="19"/>
      <c r="E40" s="19"/>
      <c r="F40" s="20"/>
      <c r="G40" s="41"/>
      <c r="H40" s="15" t="str">
        <f t="shared" si="0"/>
        <v/>
      </c>
      <c r="I40" s="39"/>
    </row>
    <row r="41" spans="2:9" x14ac:dyDescent="0.2">
      <c r="B41" s="47"/>
      <c r="C41" s="12"/>
      <c r="D41" s="19"/>
      <c r="E41" s="19"/>
      <c r="F41" s="19"/>
      <c r="G41" s="38"/>
      <c r="H41" s="15" t="str">
        <f t="shared" si="0"/>
        <v/>
      </c>
      <c r="I41" s="39"/>
    </row>
    <row r="42" spans="2:9" x14ac:dyDescent="0.2">
      <c r="B42" s="47"/>
      <c r="C42" s="12"/>
      <c r="D42" s="19"/>
      <c r="E42" s="19"/>
      <c r="F42" s="19"/>
      <c r="G42" s="38"/>
      <c r="H42" s="15" t="str">
        <f t="shared" si="0"/>
        <v/>
      </c>
      <c r="I42" s="39"/>
    </row>
    <row r="43" spans="2:9" x14ac:dyDescent="0.2">
      <c r="B43" s="47"/>
      <c r="C43" s="12"/>
      <c r="D43" s="19"/>
      <c r="E43" s="19"/>
      <c r="F43" s="19"/>
      <c r="G43" s="36"/>
      <c r="H43" s="15" t="str">
        <f t="shared" si="0"/>
        <v/>
      </c>
      <c r="I43" s="39"/>
    </row>
    <row r="44" spans="2:9" x14ac:dyDescent="0.2">
      <c r="B44" s="47"/>
      <c r="C44" s="12"/>
      <c r="D44" s="19"/>
      <c r="E44" s="19"/>
      <c r="F44" s="19"/>
      <c r="G44" s="36"/>
      <c r="H44" s="15" t="str">
        <f t="shared" si="0"/>
        <v/>
      </c>
      <c r="I44" s="39"/>
    </row>
    <row r="45" spans="2:9" x14ac:dyDescent="0.2">
      <c r="B45" s="47"/>
      <c r="C45" s="12"/>
      <c r="D45" s="19"/>
      <c r="E45" s="19"/>
      <c r="F45" s="19"/>
      <c r="G45" s="36"/>
      <c r="H45" s="15" t="str">
        <f t="shared" si="0"/>
        <v/>
      </c>
      <c r="I45" s="39"/>
    </row>
    <row r="46" spans="2:9" x14ac:dyDescent="0.2">
      <c r="B46" s="47"/>
      <c r="C46" s="12"/>
      <c r="D46" s="19"/>
      <c r="E46" s="19"/>
      <c r="F46" s="19"/>
      <c r="G46" s="36"/>
      <c r="H46" s="15" t="str">
        <f t="shared" si="0"/>
        <v/>
      </c>
      <c r="I46" s="39"/>
    </row>
    <row r="47" spans="2:9" x14ac:dyDescent="0.2">
      <c r="B47" s="47"/>
      <c r="C47" s="12"/>
      <c r="D47" s="19"/>
      <c r="E47" s="19"/>
      <c r="F47" s="19"/>
      <c r="G47" s="36"/>
      <c r="H47" s="15" t="str">
        <f t="shared" si="0"/>
        <v/>
      </c>
      <c r="I47" s="39"/>
    </row>
    <row r="48" spans="2:9" x14ac:dyDescent="0.2">
      <c r="B48" s="47"/>
      <c r="C48" s="12"/>
      <c r="D48" s="19"/>
      <c r="E48" s="19"/>
      <c r="F48" s="19"/>
      <c r="G48" s="36"/>
      <c r="H48" s="15"/>
      <c r="I48" s="39"/>
    </row>
    <row r="49" spans="2:9" x14ac:dyDescent="0.2">
      <c r="B49" s="47"/>
      <c r="C49" s="12"/>
      <c r="D49" s="19"/>
      <c r="E49" s="19"/>
      <c r="F49" s="19"/>
      <c r="G49" s="36"/>
      <c r="H49" s="15"/>
      <c r="I49" s="39"/>
    </row>
    <row r="50" spans="2:9" x14ac:dyDescent="0.2">
      <c r="B50" s="47"/>
      <c r="C50" s="12"/>
      <c r="D50" s="19"/>
      <c r="E50" s="19"/>
      <c r="F50" s="19"/>
      <c r="G50" s="36"/>
      <c r="H50" s="15"/>
      <c r="I50" s="39"/>
    </row>
    <row r="51" spans="2:9" x14ac:dyDescent="0.2">
      <c r="B51" s="47"/>
      <c r="C51" s="12"/>
      <c r="D51" s="19"/>
      <c r="E51" s="19"/>
      <c r="F51" s="19"/>
      <c r="G51" s="36"/>
      <c r="H51" s="15"/>
      <c r="I51" s="39"/>
    </row>
    <row r="52" spans="2:9" x14ac:dyDescent="0.2">
      <c r="B52" s="47"/>
      <c r="C52" s="12"/>
      <c r="D52" s="19"/>
      <c r="E52" s="19"/>
      <c r="F52" s="19"/>
      <c r="G52" s="36"/>
      <c r="H52" s="15"/>
      <c r="I52" s="39"/>
    </row>
    <row r="53" spans="2:9" x14ac:dyDescent="0.2">
      <c r="B53" s="47"/>
      <c r="C53" s="12"/>
      <c r="D53" s="19"/>
      <c r="E53" s="19"/>
      <c r="F53" s="19"/>
      <c r="G53" s="36"/>
      <c r="H53" s="15"/>
      <c r="I53" s="39"/>
    </row>
    <row r="54" spans="2:9" x14ac:dyDescent="0.2">
      <c r="B54" s="47"/>
      <c r="C54" s="12"/>
      <c r="D54" s="19"/>
      <c r="E54" s="19"/>
      <c r="F54" s="19"/>
      <c r="G54" s="36"/>
      <c r="H54" s="15"/>
      <c r="I54" s="39"/>
    </row>
    <row r="55" spans="2:9" x14ac:dyDescent="0.2">
      <c r="B55" s="47"/>
      <c r="C55" s="12"/>
      <c r="D55" s="19"/>
      <c r="E55" s="19"/>
      <c r="F55" s="19"/>
      <c r="G55" s="36"/>
      <c r="H55" s="15"/>
      <c r="I55" s="39"/>
    </row>
    <row r="56" spans="2:9" x14ac:dyDescent="0.2">
      <c r="B56" s="47"/>
      <c r="C56" s="12"/>
      <c r="D56" s="19"/>
      <c r="E56" s="19"/>
      <c r="F56" s="19"/>
      <c r="G56" s="36"/>
      <c r="H56" s="15"/>
      <c r="I56" s="39"/>
    </row>
    <row r="57" spans="2:9" x14ac:dyDescent="0.2">
      <c r="B57" s="47"/>
      <c r="C57" s="12"/>
      <c r="D57" s="19"/>
      <c r="E57" s="19"/>
      <c r="F57" s="19"/>
      <c r="G57" s="36"/>
      <c r="H57" s="15"/>
      <c r="I57" s="39"/>
    </row>
    <row r="58" spans="2:9" x14ac:dyDescent="0.2">
      <c r="B58" s="47"/>
      <c r="C58" s="12"/>
      <c r="D58" s="19"/>
      <c r="E58" s="19"/>
      <c r="F58" s="19"/>
      <c r="G58" s="36"/>
      <c r="H58" s="15"/>
      <c r="I58" s="39"/>
    </row>
    <row r="59" spans="2:9" x14ac:dyDescent="0.2">
      <c r="B59" s="47"/>
      <c r="C59" s="12"/>
      <c r="D59" s="19"/>
      <c r="E59" s="19"/>
      <c r="F59" s="19"/>
      <c r="G59" s="36"/>
      <c r="H59" s="15"/>
      <c r="I59" s="39"/>
    </row>
    <row r="60" spans="2:9" x14ac:dyDescent="0.2">
      <c r="B60" s="47"/>
      <c r="C60" s="12"/>
      <c r="D60" s="19"/>
      <c r="E60" s="19"/>
      <c r="F60" s="19"/>
      <c r="G60" s="36"/>
      <c r="H60" s="15" t="str">
        <f t="shared" si="0"/>
        <v/>
      </c>
      <c r="I60" s="39"/>
    </row>
    <row r="61" spans="2:9" x14ac:dyDescent="0.2">
      <c r="B61" s="47"/>
      <c r="C61" s="12"/>
      <c r="D61" s="19"/>
      <c r="E61" s="19"/>
      <c r="F61" s="19"/>
      <c r="G61" s="36"/>
      <c r="H61" s="15" t="str">
        <f t="shared" si="0"/>
        <v/>
      </c>
      <c r="I61" s="39"/>
    </row>
    <row r="62" spans="2:9" x14ac:dyDescent="0.2">
      <c r="B62" s="47"/>
      <c r="C62" s="12"/>
      <c r="D62" s="19"/>
      <c r="E62" s="19"/>
      <c r="F62" s="19"/>
      <c r="G62" s="36"/>
      <c r="H62" s="15" t="str">
        <f t="shared" si="0"/>
        <v/>
      </c>
      <c r="I62" s="39"/>
    </row>
    <row r="63" spans="2:9" x14ac:dyDescent="0.2">
      <c r="B63" s="47"/>
      <c r="C63" s="12"/>
      <c r="D63" s="19"/>
      <c r="E63" s="19"/>
      <c r="F63" s="19"/>
      <c r="G63" s="45"/>
      <c r="H63" s="15" t="str">
        <f t="shared" si="0"/>
        <v/>
      </c>
      <c r="I63" s="39"/>
    </row>
    <row r="64" spans="2:9" x14ac:dyDescent="0.2">
      <c r="B64" s="69"/>
      <c r="C64" s="12"/>
      <c r="D64" s="19"/>
      <c r="E64" s="19"/>
      <c r="F64" s="19"/>
      <c r="G64" s="45"/>
      <c r="H64" s="15" t="str">
        <f t="shared" si="0"/>
        <v/>
      </c>
      <c r="I64" s="39"/>
    </row>
    <row r="65" spans="2:9" x14ac:dyDescent="0.2">
      <c r="B65" s="47"/>
      <c r="C65" s="12"/>
      <c r="D65" s="19"/>
      <c r="E65" s="19"/>
      <c r="F65" s="19"/>
      <c r="G65" s="36"/>
      <c r="H65" s="15" t="str">
        <f t="shared" si="0"/>
        <v/>
      </c>
      <c r="I65" s="39"/>
    </row>
    <row r="66" spans="2:9" x14ac:dyDescent="0.2">
      <c r="B66" s="47"/>
      <c r="C66" s="12"/>
      <c r="D66" s="19"/>
      <c r="E66" s="19"/>
      <c r="F66" s="19"/>
      <c r="G66" s="36"/>
      <c r="H66" s="15" t="str">
        <f t="shared" si="0"/>
        <v/>
      </c>
      <c r="I66" s="39"/>
    </row>
    <row r="67" spans="2:9" x14ac:dyDescent="0.2">
      <c r="B67" s="47"/>
      <c r="C67" s="101"/>
      <c r="D67" s="19"/>
      <c r="E67" s="19"/>
      <c r="F67" s="19"/>
      <c r="G67" s="36"/>
      <c r="H67" s="15" t="str">
        <f t="shared" si="0"/>
        <v/>
      </c>
      <c r="I67" s="39"/>
    </row>
    <row r="68" spans="2:9" x14ac:dyDescent="0.2">
      <c r="B68" s="47"/>
      <c r="C68" s="12"/>
      <c r="D68" s="19"/>
      <c r="E68" s="19"/>
      <c r="F68" s="19"/>
      <c r="G68" s="36"/>
      <c r="H68" s="15" t="str">
        <f t="shared" si="0"/>
        <v/>
      </c>
      <c r="I68" s="39"/>
    </row>
    <row r="69" spans="2:9" x14ac:dyDescent="0.2">
      <c r="B69" s="47"/>
      <c r="C69" s="12"/>
      <c r="D69" s="19"/>
      <c r="E69" s="19"/>
      <c r="F69" s="19"/>
      <c r="G69" s="36"/>
      <c r="H69" s="15" t="str">
        <f t="shared" si="0"/>
        <v/>
      </c>
      <c r="I69" s="39"/>
    </row>
    <row r="70" spans="2:9" x14ac:dyDescent="0.2">
      <c r="B70" s="47"/>
      <c r="C70" s="12"/>
      <c r="D70" s="19"/>
      <c r="E70" s="19"/>
      <c r="F70" s="19"/>
      <c r="G70" s="36"/>
      <c r="H70" s="15" t="str">
        <f t="shared" si="0"/>
        <v/>
      </c>
      <c r="I70" s="39"/>
    </row>
    <row r="71" spans="2:9" x14ac:dyDescent="0.2">
      <c r="B71" s="47"/>
      <c r="C71" s="12"/>
      <c r="D71" s="19"/>
      <c r="E71" s="19"/>
      <c r="F71" s="19"/>
      <c r="G71" s="36"/>
      <c r="H71" s="15" t="str">
        <f t="shared" si="0"/>
        <v/>
      </c>
      <c r="I71" s="39"/>
    </row>
    <row r="72" spans="2:9" x14ac:dyDescent="0.2">
      <c r="B72" s="47"/>
      <c r="C72" s="12"/>
      <c r="D72" s="19"/>
      <c r="E72" s="19"/>
      <c r="F72" s="19"/>
      <c r="G72" s="36"/>
      <c r="H72" s="15" t="str">
        <f t="shared" si="0"/>
        <v/>
      </c>
      <c r="I72" s="39"/>
    </row>
    <row r="73" spans="2:9" x14ac:dyDescent="0.2">
      <c r="B73" s="47"/>
      <c r="C73" s="12"/>
      <c r="D73" s="19"/>
      <c r="E73" s="35"/>
      <c r="F73" s="35"/>
      <c r="G73" s="36"/>
      <c r="H73" s="15" t="str">
        <f t="shared" si="0"/>
        <v/>
      </c>
    </row>
    <row r="74" spans="2:9" x14ac:dyDescent="0.2">
      <c r="B74" s="47"/>
      <c r="C74" s="12"/>
      <c r="D74" s="19"/>
      <c r="E74" s="35"/>
      <c r="F74" s="35"/>
      <c r="G74" s="36"/>
      <c r="H74" s="15" t="str">
        <f t="shared" si="0"/>
        <v/>
      </c>
    </row>
    <row r="75" spans="2:9" x14ac:dyDescent="0.2">
      <c r="B75" s="47"/>
      <c r="C75" s="12"/>
      <c r="D75" s="19"/>
      <c r="E75" s="19"/>
      <c r="F75" s="19"/>
      <c r="G75" s="36"/>
      <c r="H75" s="15" t="str">
        <f t="shared" si="0"/>
        <v/>
      </c>
      <c r="I75" s="39"/>
    </row>
    <row r="76" spans="2:9" x14ac:dyDescent="0.2">
      <c r="B76" s="47"/>
      <c r="C76" s="25"/>
      <c r="D76" s="35"/>
      <c r="E76" s="35"/>
      <c r="F76" s="35"/>
      <c r="G76" s="36"/>
      <c r="H76" s="15" t="str">
        <f t="shared" si="0"/>
        <v/>
      </c>
      <c r="I76" s="46"/>
    </row>
    <row r="77" spans="2:9" s="27" customFormat="1" ht="19.5" customHeight="1" x14ac:dyDescent="0.2">
      <c r="B77" s="87" t="str">
        <f>$B$10</f>
        <v>C5.4</v>
      </c>
      <c r="C77" s="124" t="s">
        <v>213</v>
      </c>
      <c r="D77" s="30"/>
      <c r="E77" s="30"/>
      <c r="F77" s="92"/>
      <c r="G77" s="30"/>
      <c r="H77" s="31"/>
      <c r="I77" s="32"/>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5" firstPageNumber="0" orientation="portrait" cellComments="asDisplayed" useFirstPageNumber="1" r:id="rId1"/>
  <headerFooter>
    <oddHeader xml:space="preserve">&amp;R&amp;"Arial,Bold Italic"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92D050"/>
    <pageSetUpPr fitToPage="1"/>
  </sheetPr>
  <dimension ref="B1:I77"/>
  <sheetViews>
    <sheetView tabSelected="1" view="pageBreakPreview" zoomScale="125" zoomScaleNormal="125" zoomScaleSheetLayoutView="125" zoomScalePageLayoutView="125" workbookViewId="0">
      <selection activeCell="C11" sqref="C11"/>
    </sheetView>
  </sheetViews>
  <sheetFormatPr defaultColWidth="6.85546875" defaultRowHeight="12.75" x14ac:dyDescent="0.2"/>
  <cols>
    <col min="1" max="1" width="0.85546875" style="1" customWidth="1"/>
    <col min="2" max="2" width="11.7109375" style="71" customWidth="1"/>
    <col min="3" max="3" width="45.7109375" style="49"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205" t="str">
        <f>Client1</f>
        <v>Province of KwaZulu-Natal</v>
      </c>
      <c r="C1" s="205"/>
      <c r="F1" s="200" t="str">
        <f>"Contract No. "&amp;ContractNo</f>
        <v>Contract No. ZNB 01581/00000/00/HOD/INF/22/T</v>
      </c>
      <c r="G1" s="200"/>
      <c r="H1" s="200"/>
    </row>
    <row r="2" spans="2:9" x14ac:dyDescent="0.2">
      <c r="B2" s="184" t="str">
        <f>Client2</f>
        <v>Department of Transport</v>
      </c>
      <c r="C2" s="184"/>
    </row>
    <row r="3" spans="2:9" x14ac:dyDescent="0.2">
      <c r="B3" s="77"/>
      <c r="C3" s="78"/>
      <c r="D3" s="65"/>
      <c r="E3" s="65"/>
      <c r="F3" s="65"/>
      <c r="G3" s="66"/>
      <c r="H3" s="77"/>
    </row>
    <row r="4" spans="2:9" x14ac:dyDescent="0.2">
      <c r="B4" s="188" t="s">
        <v>7</v>
      </c>
      <c r="C4" s="189"/>
      <c r="D4" s="189"/>
      <c r="E4" s="189"/>
      <c r="F4" s="189"/>
      <c r="G4" s="189"/>
      <c r="H4" s="197" t="str">
        <f>"CHAPTER "&amp;B10</f>
        <v>CHAPTER C5.5</v>
      </c>
      <c r="I4" s="5"/>
    </row>
    <row r="5" spans="2:9" ht="7.5" customHeight="1" x14ac:dyDescent="0.2">
      <c r="B5" s="193" t="str">
        <f>ContractDescription</f>
        <v>THE RESEAL OF MAIN ROAD P209  FROM KM 0.000 TO KM 6,00 IN THE LADYSMITH REGION</v>
      </c>
      <c r="C5" s="194"/>
      <c r="D5" s="194"/>
      <c r="E5" s="194"/>
      <c r="F5" s="194"/>
      <c r="G5" s="194"/>
      <c r="H5" s="198"/>
      <c r="I5" s="6"/>
    </row>
    <row r="6" spans="2:9" ht="12.75" customHeight="1" x14ac:dyDescent="0.2">
      <c r="B6" s="193"/>
      <c r="C6" s="194"/>
      <c r="D6" s="194"/>
      <c r="E6" s="194"/>
      <c r="F6" s="194"/>
      <c r="G6" s="194"/>
      <c r="H6" s="198"/>
      <c r="I6" s="6"/>
    </row>
    <row r="7" spans="2:9" ht="7.5" customHeight="1" x14ac:dyDescent="0.2">
      <c r="B7" s="195"/>
      <c r="C7" s="196"/>
      <c r="D7" s="196"/>
      <c r="E7" s="196"/>
      <c r="F7" s="196"/>
      <c r="G7" s="196"/>
      <c r="H7" s="199"/>
      <c r="I7" s="6"/>
    </row>
    <row r="8" spans="2:9" s="7" customFormat="1" ht="24.95" customHeight="1" x14ac:dyDescent="0.2">
      <c r="B8" s="68" t="s">
        <v>0</v>
      </c>
      <c r="C8" s="9" t="s">
        <v>1</v>
      </c>
      <c r="D8" s="9" t="s">
        <v>2</v>
      </c>
      <c r="E8" s="9" t="s">
        <v>8</v>
      </c>
      <c r="F8" s="9" t="s">
        <v>3</v>
      </c>
      <c r="G8" s="9" t="s">
        <v>4</v>
      </c>
      <c r="H8" s="9" t="s">
        <v>5</v>
      </c>
      <c r="I8" s="10"/>
    </row>
    <row r="9" spans="2:9" x14ac:dyDescent="0.2">
      <c r="B9" s="47"/>
      <c r="C9" s="12"/>
      <c r="D9" s="13"/>
      <c r="E9" s="13"/>
      <c r="F9" s="13"/>
      <c r="G9" s="14"/>
      <c r="H9" s="22" t="str">
        <f t="shared" ref="H9:H76" si="0">IF(D9="","",F9*G9)</f>
        <v/>
      </c>
      <c r="I9" s="16"/>
    </row>
    <row r="10" spans="2:9" x14ac:dyDescent="0.2">
      <c r="B10" s="60" t="s">
        <v>161</v>
      </c>
      <c r="C10" s="17" t="s">
        <v>162</v>
      </c>
      <c r="D10" s="19"/>
      <c r="E10" s="19"/>
      <c r="F10" s="19"/>
      <c r="G10" s="38"/>
      <c r="H10" s="22" t="str">
        <f t="shared" si="0"/>
        <v/>
      </c>
      <c r="I10" s="39"/>
    </row>
    <row r="11" spans="2:9" x14ac:dyDescent="0.2">
      <c r="B11" s="47"/>
      <c r="C11" s="12"/>
      <c r="D11" s="19"/>
      <c r="E11" s="19"/>
      <c r="F11" s="19"/>
      <c r="G11" s="38"/>
      <c r="H11" s="22" t="str">
        <f t="shared" si="0"/>
        <v/>
      </c>
      <c r="I11" s="39"/>
    </row>
    <row r="12" spans="2:9" ht="25.5" x14ac:dyDescent="0.2">
      <c r="B12" s="123" t="s">
        <v>313</v>
      </c>
      <c r="C12" s="12" t="s">
        <v>314</v>
      </c>
      <c r="D12" s="19" t="s">
        <v>36</v>
      </c>
      <c r="E12" s="19"/>
      <c r="F12" s="19">
        <v>1</v>
      </c>
      <c r="G12" s="38"/>
      <c r="H12" s="22"/>
      <c r="I12" s="39"/>
    </row>
    <row r="13" spans="2:9" x14ac:dyDescent="0.2">
      <c r="B13" s="47"/>
      <c r="C13" s="12"/>
      <c r="D13" s="19"/>
      <c r="E13" s="19"/>
      <c r="F13" s="19"/>
      <c r="G13" s="38"/>
      <c r="H13" s="22"/>
      <c r="I13" s="39"/>
    </row>
    <row r="14" spans="2:9" ht="38.25" x14ac:dyDescent="0.2">
      <c r="B14" s="47" t="s">
        <v>315</v>
      </c>
      <c r="C14" s="101" t="s">
        <v>316</v>
      </c>
      <c r="D14" s="19"/>
      <c r="E14" s="19"/>
      <c r="F14" s="19"/>
      <c r="G14" s="38"/>
      <c r="H14" s="22"/>
      <c r="I14" s="39"/>
    </row>
    <row r="15" spans="2:9" x14ac:dyDescent="0.2">
      <c r="B15" s="47"/>
      <c r="C15" s="101"/>
      <c r="D15" s="19"/>
      <c r="E15" s="19"/>
      <c r="F15" s="19"/>
      <c r="G15" s="38"/>
      <c r="H15" s="22"/>
      <c r="I15" s="39"/>
    </row>
    <row r="16" spans="2:9" ht="25.5" x14ac:dyDescent="0.2">
      <c r="B16" s="47" t="s">
        <v>317</v>
      </c>
      <c r="C16" s="101" t="s">
        <v>318</v>
      </c>
      <c r="D16" s="19"/>
      <c r="E16" s="19"/>
      <c r="F16" s="19"/>
      <c r="G16" s="36"/>
      <c r="H16" s="22"/>
      <c r="I16" s="40"/>
    </row>
    <row r="17" spans="2:9" x14ac:dyDescent="0.2">
      <c r="B17" s="47"/>
      <c r="C17" s="86"/>
      <c r="D17" s="19"/>
      <c r="E17" s="19"/>
      <c r="F17" s="19"/>
      <c r="G17" s="36"/>
      <c r="H17" s="22"/>
      <c r="I17" s="40"/>
    </row>
    <row r="18" spans="2:9" s="112" customFormat="1" ht="25.5" x14ac:dyDescent="0.2">
      <c r="B18" s="47" t="s">
        <v>43</v>
      </c>
      <c r="C18" s="101" t="s">
        <v>272</v>
      </c>
      <c r="D18" s="19" t="s">
        <v>23</v>
      </c>
      <c r="E18" s="19"/>
      <c r="F18" s="19">
        <v>72</v>
      </c>
      <c r="G18" s="36"/>
      <c r="H18" s="22"/>
      <c r="I18" s="111"/>
    </row>
    <row r="19" spans="2:9" x14ac:dyDescent="0.2">
      <c r="B19" s="47"/>
      <c r="C19" s="12"/>
      <c r="D19" s="19"/>
      <c r="E19" s="19"/>
      <c r="F19" s="20"/>
      <c r="G19" s="21"/>
      <c r="H19" s="22"/>
      <c r="I19" s="40"/>
    </row>
    <row r="20" spans="2:9" x14ac:dyDescent="0.2">
      <c r="B20" s="47"/>
      <c r="C20" s="12"/>
      <c r="D20" s="19"/>
      <c r="E20" s="19"/>
      <c r="F20" s="19"/>
      <c r="G20" s="36"/>
      <c r="H20" s="22"/>
      <c r="I20" s="39"/>
    </row>
    <row r="21" spans="2:9" x14ac:dyDescent="0.2">
      <c r="B21" s="47"/>
      <c r="C21" s="25"/>
      <c r="D21" s="19"/>
      <c r="E21" s="19"/>
      <c r="F21" s="19"/>
      <c r="G21" s="36"/>
      <c r="H21" s="22"/>
      <c r="I21" s="39"/>
    </row>
    <row r="22" spans="2:9" x14ac:dyDescent="0.2">
      <c r="B22" s="47"/>
      <c r="C22" s="101"/>
      <c r="D22" s="19"/>
      <c r="E22" s="19"/>
      <c r="F22" s="19"/>
      <c r="G22" s="36"/>
      <c r="H22" s="22"/>
      <c r="I22" s="39"/>
    </row>
    <row r="23" spans="2:9" x14ac:dyDescent="0.2">
      <c r="B23" s="47"/>
      <c r="C23" s="12"/>
      <c r="D23" s="19"/>
      <c r="E23" s="19"/>
      <c r="F23" s="19"/>
      <c r="G23" s="36"/>
      <c r="H23" s="22" t="str">
        <f t="shared" si="0"/>
        <v/>
      </c>
      <c r="I23" s="39"/>
    </row>
    <row r="24" spans="2:9" x14ac:dyDescent="0.2">
      <c r="B24" s="47"/>
      <c r="C24" s="101"/>
      <c r="D24" s="19"/>
      <c r="E24" s="19"/>
      <c r="F24" s="19"/>
      <c r="G24" s="36"/>
      <c r="H24" s="22"/>
      <c r="I24" s="42"/>
    </row>
    <row r="25" spans="2:9" x14ac:dyDescent="0.2">
      <c r="B25" s="47"/>
      <c r="C25" s="12"/>
      <c r="D25" s="19"/>
      <c r="E25" s="35"/>
      <c r="F25" s="20"/>
      <c r="G25" s="43"/>
      <c r="H25" s="22" t="str">
        <f t="shared" si="0"/>
        <v/>
      </c>
    </row>
    <row r="26" spans="2:9" x14ac:dyDescent="0.2">
      <c r="B26" s="47"/>
      <c r="C26" s="12"/>
      <c r="D26" s="19"/>
      <c r="E26" s="35"/>
      <c r="F26" s="20"/>
      <c r="G26" s="43"/>
      <c r="H26" s="22" t="str">
        <f t="shared" si="0"/>
        <v/>
      </c>
    </row>
    <row r="27" spans="2:9" x14ac:dyDescent="0.2">
      <c r="B27" s="47"/>
      <c r="C27" s="12"/>
      <c r="D27" s="19"/>
      <c r="E27" s="35"/>
      <c r="F27" s="20"/>
      <c r="G27" s="36"/>
      <c r="H27" s="22" t="str">
        <f t="shared" si="0"/>
        <v/>
      </c>
    </row>
    <row r="28" spans="2:9" x14ac:dyDescent="0.2">
      <c r="B28" s="47"/>
      <c r="C28" s="12"/>
      <c r="D28" s="19"/>
      <c r="E28" s="35"/>
      <c r="F28" s="20"/>
      <c r="G28" s="43"/>
      <c r="H28" s="22" t="str">
        <f t="shared" si="0"/>
        <v/>
      </c>
    </row>
    <row r="29" spans="2:9" x14ac:dyDescent="0.2">
      <c r="B29" s="47"/>
      <c r="C29" s="12"/>
      <c r="D29" s="19"/>
      <c r="E29" s="35"/>
      <c r="F29" s="20"/>
      <c r="G29" s="43"/>
      <c r="H29" s="22" t="str">
        <f t="shared" si="0"/>
        <v/>
      </c>
    </row>
    <row r="30" spans="2:9" x14ac:dyDescent="0.2">
      <c r="B30" s="47"/>
      <c r="C30" s="12"/>
      <c r="D30" s="19"/>
      <c r="E30" s="35"/>
      <c r="F30" s="20"/>
      <c r="G30" s="41"/>
      <c r="H30" s="22" t="str">
        <f t="shared" si="0"/>
        <v/>
      </c>
    </row>
    <row r="31" spans="2:9" x14ac:dyDescent="0.2">
      <c r="B31" s="47"/>
      <c r="C31" s="12"/>
      <c r="D31" s="19"/>
      <c r="E31" s="35"/>
      <c r="F31" s="20"/>
      <c r="G31" s="41"/>
      <c r="H31" s="22" t="str">
        <f t="shared" si="0"/>
        <v/>
      </c>
    </row>
    <row r="32" spans="2:9" x14ac:dyDescent="0.2">
      <c r="B32" s="47"/>
      <c r="C32" s="12"/>
      <c r="D32" s="19"/>
      <c r="E32" s="35"/>
      <c r="F32" s="20"/>
      <c r="G32" s="43"/>
      <c r="H32" s="22" t="str">
        <f t="shared" si="0"/>
        <v/>
      </c>
    </row>
    <row r="33" spans="2:9" x14ac:dyDescent="0.2">
      <c r="B33" s="47"/>
      <c r="C33" s="12"/>
      <c r="D33" s="19"/>
      <c r="E33" s="19"/>
      <c r="F33" s="20"/>
      <c r="G33" s="38"/>
      <c r="H33" s="22" t="str">
        <f t="shared" si="0"/>
        <v/>
      </c>
      <c r="I33" s="39"/>
    </row>
    <row r="34" spans="2:9" x14ac:dyDescent="0.2">
      <c r="B34" s="47"/>
      <c r="C34" s="12"/>
      <c r="D34" s="19"/>
      <c r="E34" s="19"/>
      <c r="F34" s="20"/>
      <c r="G34" s="38"/>
      <c r="H34" s="22" t="str">
        <f t="shared" si="0"/>
        <v/>
      </c>
      <c r="I34" s="39"/>
    </row>
    <row r="35" spans="2:9" x14ac:dyDescent="0.2">
      <c r="B35" s="47"/>
      <c r="C35" s="12"/>
      <c r="D35" s="19"/>
      <c r="E35" s="19"/>
      <c r="F35" s="20"/>
      <c r="G35" s="36"/>
      <c r="H35" s="22" t="str">
        <f t="shared" si="0"/>
        <v/>
      </c>
      <c r="I35" s="40"/>
    </row>
    <row r="36" spans="2:9" x14ac:dyDescent="0.2">
      <c r="B36" s="47"/>
      <c r="C36" s="12"/>
      <c r="D36" s="19"/>
      <c r="E36" s="13"/>
      <c r="F36" s="23"/>
      <c r="G36" s="26"/>
      <c r="H36" s="22" t="str">
        <f t="shared" si="0"/>
        <v/>
      </c>
      <c r="I36" s="16"/>
    </row>
    <row r="37" spans="2:9" s="34" customFormat="1" x14ac:dyDescent="0.2">
      <c r="B37" s="47"/>
      <c r="C37" s="12"/>
      <c r="D37" s="13"/>
      <c r="E37" s="13"/>
      <c r="F37" s="23"/>
      <c r="G37" s="26"/>
      <c r="H37" s="22" t="str">
        <f t="shared" si="0"/>
        <v/>
      </c>
      <c r="I37" s="16"/>
    </row>
    <row r="38" spans="2:9" x14ac:dyDescent="0.2">
      <c r="B38" s="47"/>
      <c r="C38" s="12"/>
      <c r="D38" s="19"/>
      <c r="E38" s="19"/>
      <c r="F38" s="20"/>
      <c r="G38" s="36"/>
      <c r="H38" s="22" t="str">
        <f t="shared" si="0"/>
        <v/>
      </c>
      <c r="I38" s="40"/>
    </row>
    <row r="39" spans="2:9" x14ac:dyDescent="0.2">
      <c r="B39" s="47"/>
      <c r="C39" s="12"/>
      <c r="D39" s="19"/>
      <c r="E39" s="19"/>
      <c r="F39" s="20"/>
      <c r="G39" s="36"/>
      <c r="H39" s="22" t="str">
        <f t="shared" si="0"/>
        <v/>
      </c>
      <c r="I39" s="40"/>
    </row>
    <row r="40" spans="2:9" x14ac:dyDescent="0.2">
      <c r="B40" s="47"/>
      <c r="C40" s="12"/>
      <c r="D40" s="19"/>
      <c r="E40" s="19"/>
      <c r="F40" s="20"/>
      <c r="G40" s="44"/>
      <c r="H40" s="22" t="str">
        <f t="shared" si="0"/>
        <v/>
      </c>
      <c r="I40" s="39"/>
    </row>
    <row r="41" spans="2:9" x14ac:dyDescent="0.2">
      <c r="B41" s="47"/>
      <c r="C41" s="12"/>
      <c r="D41" s="19"/>
      <c r="E41" s="19"/>
      <c r="F41" s="20"/>
      <c r="G41" s="44"/>
      <c r="H41" s="22" t="str">
        <f t="shared" si="0"/>
        <v/>
      </c>
      <c r="I41" s="39"/>
    </row>
    <row r="42" spans="2:9" x14ac:dyDescent="0.2">
      <c r="B42" s="47"/>
      <c r="C42" s="12"/>
      <c r="D42" s="19"/>
      <c r="E42" s="19"/>
      <c r="F42" s="20"/>
      <c r="G42" s="41"/>
      <c r="H42" s="22" t="str">
        <f t="shared" si="0"/>
        <v/>
      </c>
      <c r="I42" s="39"/>
    </row>
    <row r="43" spans="2:9" x14ac:dyDescent="0.2">
      <c r="B43" s="47"/>
      <c r="C43" s="12"/>
      <c r="D43" s="19"/>
      <c r="E43" s="19"/>
      <c r="F43" s="20"/>
      <c r="G43" s="41"/>
      <c r="H43" s="22" t="str">
        <f t="shared" si="0"/>
        <v/>
      </c>
      <c r="I43" s="39"/>
    </row>
    <row r="44" spans="2:9" x14ac:dyDescent="0.2">
      <c r="B44" s="47"/>
      <c r="C44" s="12"/>
      <c r="D44" s="19"/>
      <c r="E44" s="19"/>
      <c r="F44" s="19"/>
      <c r="G44" s="38"/>
      <c r="H44" s="22" t="str">
        <f t="shared" si="0"/>
        <v/>
      </c>
      <c r="I44" s="39"/>
    </row>
    <row r="45" spans="2:9" x14ac:dyDescent="0.2">
      <c r="B45" s="47"/>
      <c r="C45" s="12"/>
      <c r="D45" s="19"/>
      <c r="E45" s="19"/>
      <c r="F45" s="19"/>
      <c r="G45" s="38"/>
      <c r="H45" s="22" t="str">
        <f t="shared" si="0"/>
        <v/>
      </c>
      <c r="I45" s="39"/>
    </row>
    <row r="46" spans="2:9" x14ac:dyDescent="0.2">
      <c r="B46" s="47"/>
      <c r="C46" s="12"/>
      <c r="D46" s="19"/>
      <c r="E46" s="19"/>
      <c r="F46" s="19"/>
      <c r="G46" s="36"/>
      <c r="H46" s="22" t="str">
        <f t="shared" si="0"/>
        <v/>
      </c>
      <c r="I46" s="39"/>
    </row>
    <row r="47" spans="2:9" x14ac:dyDescent="0.2">
      <c r="B47" s="47"/>
      <c r="C47" s="12"/>
      <c r="D47" s="19"/>
      <c r="E47" s="19"/>
      <c r="F47" s="19"/>
      <c r="G47" s="36"/>
      <c r="H47" s="22" t="str">
        <f t="shared" si="0"/>
        <v/>
      </c>
      <c r="I47" s="39"/>
    </row>
    <row r="48" spans="2:9" x14ac:dyDescent="0.2">
      <c r="B48" s="47"/>
      <c r="C48" s="12"/>
      <c r="D48" s="19"/>
      <c r="E48" s="19"/>
      <c r="F48" s="19"/>
      <c r="G48" s="36"/>
      <c r="H48" s="22" t="str">
        <f t="shared" si="0"/>
        <v/>
      </c>
      <c r="I48" s="39"/>
    </row>
    <row r="49" spans="2:9" x14ac:dyDescent="0.2">
      <c r="B49" s="47"/>
      <c r="C49" s="12"/>
      <c r="D49" s="19"/>
      <c r="E49" s="19"/>
      <c r="F49" s="19"/>
      <c r="G49" s="36"/>
      <c r="H49" s="22" t="str">
        <f t="shared" si="0"/>
        <v/>
      </c>
      <c r="I49" s="39"/>
    </row>
    <row r="50" spans="2:9" x14ac:dyDescent="0.2">
      <c r="B50" s="47"/>
      <c r="C50" s="12"/>
      <c r="D50" s="19"/>
      <c r="E50" s="19"/>
      <c r="F50" s="19"/>
      <c r="G50" s="36"/>
      <c r="H50" s="22" t="str">
        <f t="shared" si="0"/>
        <v/>
      </c>
      <c r="I50" s="39"/>
    </row>
    <row r="51" spans="2:9" x14ac:dyDescent="0.2">
      <c r="B51" s="47"/>
      <c r="C51" s="12"/>
      <c r="D51" s="19"/>
      <c r="E51" s="19"/>
      <c r="F51" s="19"/>
      <c r="G51" s="36"/>
      <c r="H51" s="22" t="str">
        <f t="shared" si="0"/>
        <v/>
      </c>
      <c r="I51" s="39"/>
    </row>
    <row r="52" spans="2:9" x14ac:dyDescent="0.2">
      <c r="B52" s="47"/>
      <c r="C52" s="12"/>
      <c r="D52" s="19"/>
      <c r="E52" s="19"/>
      <c r="F52" s="19"/>
      <c r="G52" s="36"/>
      <c r="H52" s="22" t="str">
        <f t="shared" si="0"/>
        <v/>
      </c>
      <c r="I52" s="39"/>
    </row>
    <row r="53" spans="2:9" x14ac:dyDescent="0.2">
      <c r="B53" s="47"/>
      <c r="C53" s="12"/>
      <c r="D53" s="19"/>
      <c r="E53" s="19"/>
      <c r="F53" s="19"/>
      <c r="G53" s="36"/>
      <c r="H53" s="22" t="str">
        <f t="shared" si="0"/>
        <v/>
      </c>
      <c r="I53" s="39"/>
    </row>
    <row r="54" spans="2:9" x14ac:dyDescent="0.2">
      <c r="B54" s="47"/>
      <c r="C54" s="12"/>
      <c r="D54" s="19"/>
      <c r="E54" s="19"/>
      <c r="F54" s="19"/>
      <c r="G54" s="45"/>
      <c r="H54" s="22" t="str">
        <f t="shared" si="0"/>
        <v/>
      </c>
      <c r="I54" s="39"/>
    </row>
    <row r="55" spans="2:9" x14ac:dyDescent="0.2">
      <c r="B55" s="47"/>
      <c r="C55" s="12"/>
      <c r="D55" s="19"/>
      <c r="E55" s="19"/>
      <c r="F55" s="19"/>
      <c r="G55" s="45"/>
      <c r="H55" s="22"/>
      <c r="I55" s="39"/>
    </row>
    <row r="56" spans="2:9" x14ac:dyDescent="0.2">
      <c r="B56" s="47"/>
      <c r="C56" s="12"/>
      <c r="D56" s="19"/>
      <c r="E56" s="19"/>
      <c r="F56" s="19"/>
      <c r="G56" s="45"/>
      <c r="H56" s="22"/>
      <c r="I56" s="39"/>
    </row>
    <row r="57" spans="2:9" x14ac:dyDescent="0.2">
      <c r="B57" s="47"/>
      <c r="C57" s="12"/>
      <c r="D57" s="19"/>
      <c r="E57" s="19"/>
      <c r="F57" s="19"/>
      <c r="G57" s="45"/>
      <c r="H57" s="22"/>
      <c r="I57" s="39"/>
    </row>
    <row r="58" spans="2:9" x14ac:dyDescent="0.2">
      <c r="B58" s="47"/>
      <c r="C58" s="12"/>
      <c r="D58" s="19"/>
      <c r="E58" s="19"/>
      <c r="F58" s="19"/>
      <c r="G58" s="45"/>
      <c r="H58" s="22"/>
      <c r="I58" s="39"/>
    </row>
    <row r="59" spans="2:9" x14ac:dyDescent="0.2">
      <c r="B59" s="69"/>
      <c r="C59" s="12"/>
      <c r="D59" s="19"/>
      <c r="E59" s="19"/>
      <c r="F59" s="19"/>
      <c r="G59" s="45"/>
      <c r="H59" s="22" t="str">
        <f t="shared" si="0"/>
        <v/>
      </c>
      <c r="I59" s="39"/>
    </row>
    <row r="60" spans="2:9" x14ac:dyDescent="0.2">
      <c r="B60" s="47"/>
      <c r="C60" s="12"/>
      <c r="D60" s="19"/>
      <c r="E60" s="19"/>
      <c r="F60" s="19"/>
      <c r="G60" s="36"/>
      <c r="H60" s="22" t="str">
        <f t="shared" si="0"/>
        <v/>
      </c>
      <c r="I60" s="39"/>
    </row>
    <row r="61" spans="2:9" x14ac:dyDescent="0.2">
      <c r="B61" s="47"/>
      <c r="C61" s="12"/>
      <c r="D61" s="19"/>
      <c r="E61" s="19"/>
      <c r="F61" s="19"/>
      <c r="G61" s="36"/>
      <c r="H61" s="22" t="str">
        <f t="shared" si="0"/>
        <v/>
      </c>
      <c r="I61" s="39"/>
    </row>
    <row r="62" spans="2:9" x14ac:dyDescent="0.2">
      <c r="B62" s="47"/>
      <c r="C62" s="12"/>
      <c r="D62" s="19"/>
      <c r="E62" s="19"/>
      <c r="F62" s="19"/>
      <c r="G62" s="36"/>
      <c r="H62" s="22" t="str">
        <f t="shared" si="0"/>
        <v/>
      </c>
      <c r="I62" s="39"/>
    </row>
    <row r="63" spans="2:9" x14ac:dyDescent="0.2">
      <c r="B63" s="47"/>
      <c r="C63" s="12"/>
      <c r="D63" s="19"/>
      <c r="E63" s="19"/>
      <c r="F63" s="19"/>
      <c r="G63" s="36"/>
      <c r="H63" s="22" t="str">
        <f t="shared" si="0"/>
        <v/>
      </c>
      <c r="I63" s="39"/>
    </row>
    <row r="64" spans="2:9" x14ac:dyDescent="0.2">
      <c r="B64" s="47"/>
      <c r="C64" s="12"/>
      <c r="D64" s="19"/>
      <c r="E64" s="19"/>
      <c r="F64" s="19"/>
      <c r="G64" s="36"/>
      <c r="H64" s="22" t="str">
        <f t="shared" si="0"/>
        <v/>
      </c>
      <c r="I64" s="39"/>
    </row>
    <row r="65" spans="2:9" x14ac:dyDescent="0.2">
      <c r="B65" s="47"/>
      <c r="C65" s="12"/>
      <c r="D65" s="19"/>
      <c r="E65" s="19"/>
      <c r="F65" s="19"/>
      <c r="G65" s="36"/>
      <c r="H65" s="22" t="str">
        <f t="shared" si="0"/>
        <v/>
      </c>
      <c r="I65" s="39"/>
    </row>
    <row r="66" spans="2:9" x14ac:dyDescent="0.2">
      <c r="B66" s="47"/>
      <c r="C66" s="12"/>
      <c r="D66" s="19"/>
      <c r="E66" s="35"/>
      <c r="F66" s="35"/>
      <c r="G66" s="36"/>
      <c r="H66" s="22" t="str">
        <f t="shared" si="0"/>
        <v/>
      </c>
    </row>
    <row r="67" spans="2:9" x14ac:dyDescent="0.2">
      <c r="B67" s="47"/>
      <c r="C67" s="12"/>
      <c r="D67" s="19"/>
      <c r="E67" s="35"/>
      <c r="F67" s="35"/>
      <c r="G67" s="36"/>
      <c r="H67" s="22"/>
    </row>
    <row r="68" spans="2:9" x14ac:dyDescent="0.2">
      <c r="B68" s="47"/>
      <c r="C68" s="12"/>
      <c r="D68" s="19"/>
      <c r="E68" s="19"/>
      <c r="F68" s="19"/>
      <c r="G68" s="36"/>
      <c r="H68" s="22" t="str">
        <f t="shared" si="0"/>
        <v/>
      </c>
      <c r="I68" s="39"/>
    </row>
    <row r="69" spans="2:9" x14ac:dyDescent="0.2">
      <c r="B69" s="47"/>
      <c r="C69" s="86"/>
      <c r="D69" s="19"/>
      <c r="E69" s="19"/>
      <c r="F69" s="19"/>
      <c r="G69" s="36"/>
      <c r="H69" s="22"/>
      <c r="I69" s="39"/>
    </row>
    <row r="70" spans="2:9" x14ac:dyDescent="0.2">
      <c r="B70" s="47"/>
      <c r="C70" s="25"/>
      <c r="D70" s="19"/>
      <c r="E70" s="35"/>
      <c r="F70" s="35"/>
      <c r="G70" s="36"/>
      <c r="H70" s="22" t="str">
        <f t="shared" si="0"/>
        <v/>
      </c>
      <c r="I70" s="46"/>
    </row>
    <row r="71" spans="2:9" x14ac:dyDescent="0.2">
      <c r="B71" s="47"/>
      <c r="C71" s="86"/>
      <c r="D71" s="19"/>
      <c r="E71" s="35"/>
      <c r="F71" s="35"/>
      <c r="G71" s="36"/>
      <c r="H71" s="22"/>
      <c r="I71" s="46"/>
    </row>
    <row r="72" spans="2:9" x14ac:dyDescent="0.2">
      <c r="B72" s="47"/>
      <c r="C72" s="25"/>
      <c r="D72" s="19"/>
      <c r="E72" s="35"/>
      <c r="F72" s="35"/>
      <c r="G72" s="36"/>
      <c r="H72" s="22" t="str">
        <f t="shared" si="0"/>
        <v/>
      </c>
    </row>
    <row r="73" spans="2:9" x14ac:dyDescent="0.2">
      <c r="B73" s="47"/>
      <c r="C73" s="25"/>
      <c r="D73" s="19"/>
      <c r="E73" s="19"/>
      <c r="F73" s="19"/>
      <c r="G73" s="36"/>
      <c r="H73" s="22" t="str">
        <f t="shared" si="0"/>
        <v/>
      </c>
      <c r="I73" s="39"/>
    </row>
    <row r="74" spans="2:9" x14ac:dyDescent="0.2">
      <c r="B74" s="47"/>
      <c r="C74" s="12"/>
      <c r="D74" s="19"/>
      <c r="E74" s="19"/>
      <c r="F74" s="19"/>
      <c r="G74" s="36"/>
      <c r="H74" s="22" t="str">
        <f t="shared" si="0"/>
        <v/>
      </c>
      <c r="I74" s="39"/>
    </row>
    <row r="75" spans="2:9" x14ac:dyDescent="0.2">
      <c r="B75" s="47"/>
      <c r="C75" s="12"/>
      <c r="D75" s="19"/>
      <c r="E75" s="19"/>
      <c r="F75" s="19"/>
      <c r="G75" s="36"/>
      <c r="H75" s="22"/>
      <c r="I75" s="39"/>
    </row>
    <row r="76" spans="2:9" x14ac:dyDescent="0.2">
      <c r="B76" s="47"/>
      <c r="C76" s="12"/>
      <c r="D76" s="19"/>
      <c r="E76" s="19"/>
      <c r="F76" s="19"/>
      <c r="G76" s="36"/>
      <c r="H76" s="22" t="str">
        <f t="shared" si="0"/>
        <v/>
      </c>
      <c r="I76" s="39"/>
    </row>
    <row r="77" spans="2:9" s="27" customFormat="1" ht="19.5" customHeight="1" x14ac:dyDescent="0.2">
      <c r="B77" s="87" t="str">
        <f>$B$10</f>
        <v>C5.5</v>
      </c>
      <c r="C77" s="124" t="s">
        <v>213</v>
      </c>
      <c r="D77" s="30"/>
      <c r="E77" s="30"/>
      <c r="F77" s="92"/>
      <c r="G77" s="30"/>
      <c r="H77" s="31"/>
      <c r="I77" s="32"/>
    </row>
  </sheetData>
  <mergeCells count="6">
    <mergeCell ref="F1:H1"/>
    <mergeCell ref="B5:G7"/>
    <mergeCell ref="H4:H7"/>
    <mergeCell ref="B4:G4"/>
    <mergeCell ref="B1:C1"/>
    <mergeCell ref="B2:C2"/>
  </mergeCells>
  <phoneticPr fontId="13" type="noConversion"/>
  <pageMargins left="0.43307086614173229" right="0.31496062992125984" top="0.43307086614173229" bottom="0.62992125984251968" header="0.35433070866141736" footer="0.31496062992125984"/>
  <pageSetup paperSize="9" scale="75" firstPageNumber="0" orientation="portrait" cellComments="asDisplayed" useFirstPageNumber="1" r:id="rId1"/>
  <headerFooter>
    <oddHeader xml:space="preserve">&amp;R&amp;"Arial,Bold Italic"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pageSetUpPr fitToPage="1"/>
  </sheetPr>
  <dimension ref="B1:I76"/>
  <sheetViews>
    <sheetView view="pageBreakPreview" zoomScale="125" zoomScaleNormal="125" zoomScaleSheetLayoutView="125" zoomScalePageLayoutView="125" workbookViewId="0">
      <selection activeCell="C11" sqref="C11"/>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200" t="str">
        <f>"Contract No. "&amp;ContractNo</f>
        <v>Contract No. ZNB 01581/00000/00/HOD/INF/22/T</v>
      </c>
      <c r="G1" s="200"/>
      <c r="H1" s="200"/>
    </row>
    <row r="2" spans="2:9" x14ac:dyDescent="0.2">
      <c r="B2" s="74" t="str">
        <f>Client2</f>
        <v>Department of Transport</v>
      </c>
    </row>
    <row r="3" spans="2:9" x14ac:dyDescent="0.2">
      <c r="B3" s="64"/>
      <c r="C3" s="64"/>
      <c r="D3" s="65"/>
      <c r="E3" s="65"/>
      <c r="F3" s="65"/>
      <c r="G3" s="66"/>
      <c r="H3" s="77"/>
    </row>
    <row r="4" spans="2:9" x14ac:dyDescent="0.2">
      <c r="B4" s="188" t="s">
        <v>7</v>
      </c>
      <c r="C4" s="189"/>
      <c r="D4" s="189"/>
      <c r="E4" s="189"/>
      <c r="F4" s="189"/>
      <c r="G4" s="189"/>
      <c r="H4" s="206" t="str">
        <f>"CHAPTER "&amp;B10</f>
        <v>CHAPTER C8.3</v>
      </c>
      <c r="I4" s="5"/>
    </row>
    <row r="5" spans="2:9" ht="7.5" customHeight="1" x14ac:dyDescent="0.2">
      <c r="B5" s="193" t="str">
        <f>ContractDescription</f>
        <v>THE RESEAL OF MAIN ROAD P209  FROM KM 0.000 TO KM 6,00 IN THE LADYSMITH REGION</v>
      </c>
      <c r="C5" s="194"/>
      <c r="D5" s="194"/>
      <c r="E5" s="194"/>
      <c r="F5" s="194"/>
      <c r="G5" s="194"/>
      <c r="H5" s="207"/>
      <c r="I5" s="6"/>
    </row>
    <row r="6" spans="2:9" ht="12.75" customHeight="1" x14ac:dyDescent="0.2">
      <c r="B6" s="193"/>
      <c r="C6" s="194"/>
      <c r="D6" s="194"/>
      <c r="E6" s="194"/>
      <c r="F6" s="194"/>
      <c r="G6" s="194"/>
      <c r="H6" s="207"/>
      <c r="I6" s="6"/>
    </row>
    <row r="7" spans="2:9" ht="7.5" customHeight="1" x14ac:dyDescent="0.2">
      <c r="B7" s="195"/>
      <c r="C7" s="196"/>
      <c r="D7" s="196"/>
      <c r="E7" s="196"/>
      <c r="F7" s="196"/>
      <c r="G7" s="196"/>
      <c r="H7" s="208"/>
      <c r="I7" s="6"/>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22" t="str">
        <f t="shared" ref="H9:H75" si="0">IF(D9="","",F9*G9)</f>
        <v/>
      </c>
      <c r="I9" s="16"/>
    </row>
    <row r="10" spans="2:9" x14ac:dyDescent="0.2">
      <c r="B10" s="60" t="s">
        <v>166</v>
      </c>
      <c r="C10" s="17" t="s">
        <v>167</v>
      </c>
      <c r="D10" s="19"/>
      <c r="E10" s="19"/>
      <c r="F10" s="19"/>
      <c r="G10" s="38"/>
      <c r="H10" s="22" t="str">
        <f t="shared" si="0"/>
        <v/>
      </c>
      <c r="I10" s="39"/>
    </row>
    <row r="11" spans="2:9" x14ac:dyDescent="0.2">
      <c r="B11" s="47"/>
      <c r="C11" s="12"/>
      <c r="D11" s="19"/>
      <c r="E11" s="19"/>
      <c r="F11" s="19"/>
      <c r="G11" s="38"/>
      <c r="H11" s="22" t="str">
        <f t="shared" si="0"/>
        <v/>
      </c>
      <c r="I11" s="39"/>
    </row>
    <row r="12" spans="2:9" x14ac:dyDescent="0.2">
      <c r="B12" s="47" t="s">
        <v>168</v>
      </c>
      <c r="C12" s="12" t="s">
        <v>169</v>
      </c>
      <c r="D12" s="19"/>
      <c r="E12" s="19"/>
      <c r="F12" s="19"/>
      <c r="G12" s="38"/>
      <c r="H12" s="22" t="str">
        <f t="shared" si="0"/>
        <v/>
      </c>
      <c r="I12" s="39"/>
    </row>
    <row r="13" spans="2:9" x14ac:dyDescent="0.2">
      <c r="B13" s="47"/>
      <c r="C13" s="12"/>
      <c r="D13" s="19"/>
      <c r="E13" s="19"/>
      <c r="F13" s="19"/>
      <c r="G13" s="38"/>
      <c r="H13" s="22" t="str">
        <f t="shared" si="0"/>
        <v/>
      </c>
      <c r="I13" s="39"/>
    </row>
    <row r="14" spans="2:9" ht="51" customHeight="1" x14ac:dyDescent="0.2">
      <c r="B14" s="47" t="s">
        <v>170</v>
      </c>
      <c r="C14" s="101" t="s">
        <v>283</v>
      </c>
      <c r="D14" s="19" t="s">
        <v>23</v>
      </c>
      <c r="E14" s="19" t="s">
        <v>8</v>
      </c>
      <c r="F14" s="20">
        <v>10</v>
      </c>
      <c r="G14" s="21"/>
      <c r="H14" s="22"/>
      <c r="I14" s="40"/>
    </row>
    <row r="15" spans="2:9" x14ac:dyDescent="0.2">
      <c r="B15" s="47"/>
      <c r="C15" s="12"/>
      <c r="D15" s="19"/>
      <c r="E15" s="19"/>
      <c r="F15" s="20"/>
      <c r="G15" s="21"/>
      <c r="H15" s="22"/>
      <c r="I15" s="40"/>
    </row>
    <row r="16" spans="2:9" ht="58.5" customHeight="1" x14ac:dyDescent="0.2">
      <c r="B16" s="47" t="s">
        <v>171</v>
      </c>
      <c r="C16" s="101" t="s">
        <v>284</v>
      </c>
      <c r="D16" s="19" t="s">
        <v>23</v>
      </c>
      <c r="E16" s="19"/>
      <c r="F16" s="20">
        <v>180.375</v>
      </c>
      <c r="G16" s="21"/>
      <c r="H16" s="22"/>
      <c r="I16" s="40"/>
    </row>
    <row r="17" spans="2:9" x14ac:dyDescent="0.2">
      <c r="B17" s="47"/>
      <c r="C17" s="12"/>
      <c r="D17" s="19"/>
      <c r="E17" s="19"/>
      <c r="F17" s="20"/>
      <c r="G17" s="21"/>
      <c r="H17" s="22" t="str">
        <f t="shared" si="0"/>
        <v/>
      </c>
      <c r="I17" s="40"/>
    </row>
    <row r="18" spans="2:9" x14ac:dyDescent="0.2">
      <c r="B18" s="47"/>
      <c r="C18" s="12"/>
      <c r="D18" s="19"/>
      <c r="E18" s="19"/>
      <c r="F18" s="20"/>
      <c r="G18" s="38"/>
      <c r="H18" s="22"/>
      <c r="I18" s="39"/>
    </row>
    <row r="19" spans="2:9" x14ac:dyDescent="0.2">
      <c r="B19" s="47"/>
      <c r="C19" s="12"/>
      <c r="D19" s="19"/>
      <c r="E19" s="19"/>
      <c r="F19" s="20"/>
      <c r="G19" s="41"/>
      <c r="H19" s="22" t="str">
        <f t="shared" si="0"/>
        <v/>
      </c>
      <c r="I19" s="39"/>
    </row>
    <row r="20" spans="2:9" x14ac:dyDescent="0.2">
      <c r="B20" s="47"/>
      <c r="C20" s="12"/>
      <c r="D20" s="19"/>
      <c r="E20" s="19"/>
      <c r="F20" s="20"/>
      <c r="G20" s="38"/>
      <c r="H20" s="22" t="str">
        <f t="shared" si="0"/>
        <v/>
      </c>
      <c r="I20" s="42"/>
    </row>
    <row r="21" spans="2:9" x14ac:dyDescent="0.2">
      <c r="B21" s="47"/>
      <c r="C21" s="12"/>
      <c r="D21" s="19"/>
      <c r="E21" s="35"/>
      <c r="F21" s="20"/>
      <c r="G21" s="43"/>
      <c r="H21" s="22" t="str">
        <f t="shared" si="0"/>
        <v/>
      </c>
    </row>
    <row r="22" spans="2:9" x14ac:dyDescent="0.2">
      <c r="B22" s="47"/>
      <c r="C22" s="12"/>
      <c r="D22" s="19"/>
      <c r="E22" s="35"/>
      <c r="F22" s="20"/>
      <c r="G22" s="43"/>
      <c r="H22" s="22" t="str">
        <f t="shared" si="0"/>
        <v/>
      </c>
    </row>
    <row r="23" spans="2:9" x14ac:dyDescent="0.2">
      <c r="B23" s="47"/>
      <c r="C23" s="12"/>
      <c r="D23" s="19"/>
      <c r="E23" s="35"/>
      <c r="F23" s="20"/>
      <c r="G23" s="36"/>
      <c r="H23" s="22" t="str">
        <f t="shared" si="0"/>
        <v/>
      </c>
    </row>
    <row r="24" spans="2:9" x14ac:dyDescent="0.2">
      <c r="B24" s="47"/>
      <c r="C24" s="12"/>
      <c r="D24" s="19"/>
      <c r="E24" s="35"/>
      <c r="F24" s="20"/>
      <c r="G24" s="43"/>
      <c r="H24" s="22" t="str">
        <f t="shared" si="0"/>
        <v/>
      </c>
    </row>
    <row r="25" spans="2:9" x14ac:dyDescent="0.2">
      <c r="B25" s="47"/>
      <c r="C25" s="12"/>
      <c r="D25" s="19"/>
      <c r="E25" s="35"/>
      <c r="F25" s="20"/>
      <c r="G25" s="41"/>
      <c r="H25" s="22" t="str">
        <f t="shared" si="0"/>
        <v/>
      </c>
    </row>
    <row r="26" spans="2:9" x14ac:dyDescent="0.2">
      <c r="B26" s="47"/>
      <c r="C26" s="12"/>
      <c r="D26" s="19"/>
      <c r="E26" s="35"/>
      <c r="F26" s="20"/>
      <c r="G26" s="43"/>
      <c r="H26" s="22" t="str">
        <f t="shared" si="0"/>
        <v/>
      </c>
    </row>
    <row r="27" spans="2:9" x14ac:dyDescent="0.2">
      <c r="B27" s="47"/>
      <c r="C27" s="12"/>
      <c r="D27" s="19"/>
      <c r="E27" s="19"/>
      <c r="F27" s="20"/>
      <c r="G27" s="38"/>
      <c r="H27" s="22" t="str">
        <f t="shared" si="0"/>
        <v/>
      </c>
      <c r="I27" s="39"/>
    </row>
    <row r="28" spans="2:9" x14ac:dyDescent="0.2">
      <c r="B28" s="47"/>
      <c r="C28" s="12"/>
      <c r="D28" s="19"/>
      <c r="E28" s="19"/>
      <c r="F28" s="20"/>
      <c r="G28" s="38"/>
      <c r="H28" s="22" t="str">
        <f t="shared" si="0"/>
        <v/>
      </c>
      <c r="I28" s="39"/>
    </row>
    <row r="29" spans="2:9" x14ac:dyDescent="0.2">
      <c r="B29" s="47"/>
      <c r="C29" s="12"/>
      <c r="D29" s="19"/>
      <c r="E29" s="19"/>
      <c r="F29" s="20"/>
      <c r="G29" s="36"/>
      <c r="H29" s="22" t="str">
        <f t="shared" si="0"/>
        <v/>
      </c>
      <c r="I29" s="40"/>
    </row>
    <row r="30" spans="2:9" x14ac:dyDescent="0.2">
      <c r="B30" s="47"/>
      <c r="C30" s="12"/>
      <c r="D30" s="19"/>
      <c r="E30" s="13"/>
      <c r="F30" s="23"/>
      <c r="G30" s="26"/>
      <c r="H30" s="22" t="str">
        <f t="shared" si="0"/>
        <v/>
      </c>
      <c r="I30" s="16"/>
    </row>
    <row r="31" spans="2:9" s="34" customFormat="1" x14ac:dyDescent="0.2">
      <c r="B31" s="47"/>
      <c r="C31" s="12"/>
      <c r="D31" s="13"/>
      <c r="E31" s="13"/>
      <c r="F31" s="23"/>
      <c r="G31" s="26"/>
      <c r="H31" s="22" t="str">
        <f t="shared" si="0"/>
        <v/>
      </c>
      <c r="I31" s="16"/>
    </row>
    <row r="32" spans="2:9" x14ac:dyDescent="0.2">
      <c r="B32" s="47"/>
      <c r="C32" s="12"/>
      <c r="D32" s="19"/>
      <c r="E32" s="19"/>
      <c r="F32" s="20"/>
      <c r="G32" s="36"/>
      <c r="H32" s="22" t="str">
        <f t="shared" si="0"/>
        <v/>
      </c>
      <c r="I32" s="40"/>
    </row>
    <row r="33" spans="2:9" x14ac:dyDescent="0.2">
      <c r="B33" s="47"/>
      <c r="C33" s="12"/>
      <c r="D33" s="19"/>
      <c r="E33" s="19"/>
      <c r="F33" s="20"/>
      <c r="G33" s="36"/>
      <c r="H33" s="22"/>
      <c r="I33" s="40"/>
    </row>
    <row r="34" spans="2:9" x14ac:dyDescent="0.2">
      <c r="B34" s="47"/>
      <c r="C34" s="12"/>
      <c r="D34" s="19"/>
      <c r="E34" s="19"/>
      <c r="F34" s="20"/>
      <c r="G34" s="36"/>
      <c r="H34" s="22"/>
      <c r="I34" s="40"/>
    </row>
    <row r="35" spans="2:9" x14ac:dyDescent="0.2">
      <c r="B35" s="47"/>
      <c r="C35" s="12"/>
      <c r="D35" s="19"/>
      <c r="E35" s="19"/>
      <c r="F35" s="20"/>
      <c r="G35" s="36"/>
      <c r="H35" s="22"/>
      <c r="I35" s="40"/>
    </row>
    <row r="36" spans="2:9" x14ac:dyDescent="0.2">
      <c r="B36" s="47"/>
      <c r="C36" s="12"/>
      <c r="D36" s="19"/>
      <c r="E36" s="19"/>
      <c r="F36" s="20"/>
      <c r="G36" s="36"/>
      <c r="H36" s="22" t="str">
        <f t="shared" si="0"/>
        <v/>
      </c>
      <c r="I36" s="40"/>
    </row>
    <row r="37" spans="2:9" x14ac:dyDescent="0.2">
      <c r="B37" s="47"/>
      <c r="C37" s="12"/>
      <c r="D37" s="19"/>
      <c r="E37" s="19"/>
      <c r="F37" s="20"/>
      <c r="G37" s="44"/>
      <c r="H37" s="22" t="str">
        <f t="shared" si="0"/>
        <v/>
      </c>
      <c r="I37" s="39"/>
    </row>
    <row r="38" spans="2:9" x14ac:dyDescent="0.2">
      <c r="B38" s="47"/>
      <c r="C38" s="12"/>
      <c r="D38" s="19"/>
      <c r="E38" s="19"/>
      <c r="F38" s="20"/>
      <c r="G38" s="44"/>
      <c r="H38" s="22" t="str">
        <f t="shared" si="0"/>
        <v/>
      </c>
      <c r="I38" s="39"/>
    </row>
    <row r="39" spans="2:9" x14ac:dyDescent="0.2">
      <c r="B39" s="47"/>
      <c r="C39" s="12"/>
      <c r="D39" s="19"/>
      <c r="E39" s="19"/>
      <c r="F39" s="20"/>
      <c r="G39" s="41"/>
      <c r="H39" s="22" t="str">
        <f t="shared" si="0"/>
        <v/>
      </c>
      <c r="I39" s="39"/>
    </row>
    <row r="40" spans="2:9" x14ac:dyDescent="0.2">
      <c r="B40" s="47"/>
      <c r="C40" s="12"/>
      <c r="D40" s="19"/>
      <c r="E40" s="19"/>
      <c r="F40" s="20"/>
      <c r="G40" s="41"/>
      <c r="H40" s="22" t="str">
        <f t="shared" si="0"/>
        <v/>
      </c>
      <c r="I40" s="39"/>
    </row>
    <row r="41" spans="2:9" x14ac:dyDescent="0.2">
      <c r="B41" s="47"/>
      <c r="C41" s="12"/>
      <c r="D41" s="19"/>
      <c r="E41" s="19"/>
      <c r="F41" s="19"/>
      <c r="G41" s="38"/>
      <c r="H41" s="22" t="str">
        <f t="shared" si="0"/>
        <v/>
      </c>
      <c r="I41" s="39"/>
    </row>
    <row r="42" spans="2:9" x14ac:dyDescent="0.2">
      <c r="B42" s="47"/>
      <c r="C42" s="12"/>
      <c r="D42" s="19"/>
      <c r="E42" s="19"/>
      <c r="F42" s="19"/>
      <c r="G42" s="38"/>
      <c r="H42" s="22" t="str">
        <f t="shared" si="0"/>
        <v/>
      </c>
      <c r="I42" s="39"/>
    </row>
    <row r="43" spans="2:9" x14ac:dyDescent="0.2">
      <c r="B43" s="47"/>
      <c r="C43" s="12"/>
      <c r="D43" s="19"/>
      <c r="E43" s="19"/>
      <c r="F43" s="19"/>
      <c r="G43" s="36"/>
      <c r="H43" s="22" t="str">
        <f t="shared" si="0"/>
        <v/>
      </c>
      <c r="I43" s="39"/>
    </row>
    <row r="44" spans="2:9" x14ac:dyDescent="0.2">
      <c r="B44" s="47"/>
      <c r="C44" s="12"/>
      <c r="D44" s="19"/>
      <c r="E44" s="19"/>
      <c r="F44" s="19"/>
      <c r="G44" s="36"/>
      <c r="H44" s="22" t="str">
        <f t="shared" si="0"/>
        <v/>
      </c>
      <c r="I44" s="39"/>
    </row>
    <row r="45" spans="2:9" x14ac:dyDescent="0.2">
      <c r="B45" s="47"/>
      <c r="C45" s="12"/>
      <c r="D45" s="19"/>
      <c r="E45" s="19"/>
      <c r="F45" s="19"/>
      <c r="G45" s="36"/>
      <c r="H45" s="22" t="str">
        <f t="shared" si="0"/>
        <v/>
      </c>
      <c r="I45" s="39"/>
    </row>
    <row r="46" spans="2:9" x14ac:dyDescent="0.2">
      <c r="B46" s="47"/>
      <c r="C46" s="12"/>
      <c r="D46" s="19"/>
      <c r="E46" s="19"/>
      <c r="F46" s="19"/>
      <c r="G46" s="36"/>
      <c r="H46" s="22" t="str">
        <f t="shared" si="0"/>
        <v/>
      </c>
      <c r="I46" s="39"/>
    </row>
    <row r="47" spans="2:9" x14ac:dyDescent="0.2">
      <c r="B47" s="47"/>
      <c r="C47" s="12"/>
      <c r="D47" s="19"/>
      <c r="E47" s="19"/>
      <c r="F47" s="19"/>
      <c r="G47" s="36"/>
      <c r="H47" s="22" t="str">
        <f t="shared" si="0"/>
        <v/>
      </c>
      <c r="I47" s="39"/>
    </row>
    <row r="48" spans="2:9" x14ac:dyDescent="0.2">
      <c r="B48" s="47"/>
      <c r="C48" s="12"/>
      <c r="D48" s="19"/>
      <c r="E48" s="19"/>
      <c r="F48" s="19"/>
      <c r="G48" s="36"/>
      <c r="H48" s="22" t="str">
        <f t="shared" si="0"/>
        <v/>
      </c>
      <c r="I48" s="39"/>
    </row>
    <row r="49" spans="2:9" x14ac:dyDescent="0.2">
      <c r="B49" s="47"/>
      <c r="C49" s="12"/>
      <c r="D49" s="19"/>
      <c r="E49" s="19"/>
      <c r="F49" s="19"/>
      <c r="G49" s="36"/>
      <c r="H49" s="22" t="str">
        <f t="shared" si="0"/>
        <v/>
      </c>
      <c r="I49" s="39"/>
    </row>
    <row r="50" spans="2:9" x14ac:dyDescent="0.2">
      <c r="B50" s="47"/>
      <c r="C50" s="12"/>
      <c r="D50" s="19"/>
      <c r="E50" s="19"/>
      <c r="F50" s="19"/>
      <c r="G50" s="36"/>
      <c r="H50" s="22" t="str">
        <f t="shared" si="0"/>
        <v/>
      </c>
      <c r="I50" s="39"/>
    </row>
    <row r="51" spans="2:9" x14ac:dyDescent="0.2">
      <c r="B51" s="47"/>
      <c r="C51" s="12"/>
      <c r="D51" s="19"/>
      <c r="E51" s="19"/>
      <c r="F51" s="19"/>
      <c r="G51" s="45"/>
      <c r="H51" s="22" t="str">
        <f t="shared" si="0"/>
        <v/>
      </c>
      <c r="I51" s="39"/>
    </row>
    <row r="52" spans="2:9" x14ac:dyDescent="0.2">
      <c r="B52" s="69"/>
      <c r="C52" s="12"/>
      <c r="D52" s="19"/>
      <c r="E52" s="19"/>
      <c r="F52" s="19"/>
      <c r="G52" s="45"/>
      <c r="H52" s="22" t="str">
        <f t="shared" si="0"/>
        <v/>
      </c>
      <c r="I52" s="39"/>
    </row>
    <row r="53" spans="2:9" x14ac:dyDescent="0.2">
      <c r="B53" s="47"/>
      <c r="C53" s="12"/>
      <c r="D53" s="19"/>
      <c r="E53" s="19"/>
      <c r="F53" s="19"/>
      <c r="G53" s="36"/>
      <c r="H53" s="22" t="str">
        <f t="shared" si="0"/>
        <v/>
      </c>
      <c r="I53" s="39"/>
    </row>
    <row r="54" spans="2:9" x14ac:dyDescent="0.2">
      <c r="B54" s="47"/>
      <c r="C54" s="12"/>
      <c r="D54" s="19"/>
      <c r="E54" s="19"/>
      <c r="F54" s="19"/>
      <c r="G54" s="36"/>
      <c r="H54" s="22" t="str">
        <f t="shared" si="0"/>
        <v/>
      </c>
      <c r="I54" s="39"/>
    </row>
    <row r="55" spans="2:9" x14ac:dyDescent="0.2">
      <c r="B55" s="47"/>
      <c r="C55" s="12"/>
      <c r="D55" s="19"/>
      <c r="E55" s="19"/>
      <c r="F55" s="19"/>
      <c r="G55" s="36"/>
      <c r="H55" s="22" t="str">
        <f t="shared" si="0"/>
        <v/>
      </c>
      <c r="I55" s="39"/>
    </row>
    <row r="56" spans="2:9" x14ac:dyDescent="0.2">
      <c r="B56" s="47"/>
      <c r="C56" s="12"/>
      <c r="D56" s="19"/>
      <c r="E56" s="19"/>
      <c r="F56" s="19"/>
      <c r="G56" s="36"/>
      <c r="H56" s="22" t="str">
        <f t="shared" si="0"/>
        <v/>
      </c>
      <c r="I56" s="39"/>
    </row>
    <row r="57" spans="2:9" x14ac:dyDescent="0.2">
      <c r="B57" s="47"/>
      <c r="C57" s="12"/>
      <c r="D57" s="19"/>
      <c r="E57" s="19"/>
      <c r="F57" s="19"/>
      <c r="G57" s="36"/>
      <c r="H57" s="22" t="str">
        <f t="shared" si="0"/>
        <v/>
      </c>
      <c r="I57" s="39"/>
    </row>
    <row r="58" spans="2:9" x14ac:dyDescent="0.2">
      <c r="B58" s="47"/>
      <c r="C58" s="12"/>
      <c r="D58" s="19"/>
      <c r="E58" s="19"/>
      <c r="F58" s="19"/>
      <c r="G58" s="36"/>
      <c r="H58" s="22" t="str">
        <f t="shared" si="0"/>
        <v/>
      </c>
      <c r="I58" s="39"/>
    </row>
    <row r="59" spans="2:9" x14ac:dyDescent="0.2">
      <c r="B59" s="47"/>
      <c r="C59" s="12"/>
      <c r="D59" s="35"/>
      <c r="E59" s="35"/>
      <c r="F59" s="35"/>
      <c r="G59" s="36"/>
      <c r="H59" s="22" t="str">
        <f t="shared" si="0"/>
        <v/>
      </c>
    </row>
    <row r="60" spans="2:9" x14ac:dyDescent="0.2">
      <c r="B60" s="47"/>
      <c r="C60" s="12"/>
      <c r="D60" s="19"/>
      <c r="E60" s="19"/>
      <c r="F60" s="19"/>
      <c r="G60" s="36"/>
      <c r="H60" s="22" t="str">
        <f t="shared" si="0"/>
        <v/>
      </c>
      <c r="I60" s="39"/>
    </row>
    <row r="61" spans="2:9" x14ac:dyDescent="0.2">
      <c r="B61" s="47"/>
      <c r="C61" s="25"/>
      <c r="D61" s="35"/>
      <c r="E61" s="35"/>
      <c r="F61" s="35"/>
      <c r="G61" s="36"/>
      <c r="H61" s="22" t="str">
        <f t="shared" si="0"/>
        <v/>
      </c>
      <c r="I61" s="46"/>
    </row>
    <row r="62" spans="2:9" x14ac:dyDescent="0.2">
      <c r="B62" s="47"/>
      <c r="C62" s="25"/>
      <c r="D62" s="35"/>
      <c r="E62" s="35"/>
      <c r="F62" s="35"/>
      <c r="G62" s="36"/>
      <c r="H62" s="22" t="str">
        <f t="shared" si="0"/>
        <v/>
      </c>
    </row>
    <row r="63" spans="2:9" x14ac:dyDescent="0.2">
      <c r="B63" s="47"/>
      <c r="C63" s="25"/>
      <c r="D63" s="19"/>
      <c r="E63" s="19"/>
      <c r="F63" s="19"/>
      <c r="G63" s="36"/>
      <c r="H63" s="22" t="str">
        <f t="shared" si="0"/>
        <v/>
      </c>
      <c r="I63" s="39"/>
    </row>
    <row r="64" spans="2:9" x14ac:dyDescent="0.2">
      <c r="B64" s="47"/>
      <c r="C64" s="12"/>
      <c r="D64" s="19"/>
      <c r="E64" s="19"/>
      <c r="F64" s="19"/>
      <c r="G64" s="36"/>
      <c r="H64" s="22" t="str">
        <f t="shared" si="0"/>
        <v/>
      </c>
      <c r="I64" s="39"/>
    </row>
    <row r="65" spans="2:9" x14ac:dyDescent="0.2">
      <c r="B65" s="47"/>
      <c r="C65" s="12"/>
      <c r="D65" s="19"/>
      <c r="E65" s="19"/>
      <c r="F65" s="19"/>
      <c r="G65" s="36"/>
      <c r="H65" s="22" t="str">
        <f t="shared" si="0"/>
        <v/>
      </c>
      <c r="I65" s="39"/>
    </row>
    <row r="66" spans="2:9" x14ac:dyDescent="0.2">
      <c r="B66" s="47"/>
      <c r="C66" s="12"/>
      <c r="D66" s="19"/>
      <c r="E66" s="19"/>
      <c r="F66" s="19"/>
      <c r="G66" s="36"/>
      <c r="H66" s="22" t="str">
        <f t="shared" si="0"/>
        <v/>
      </c>
      <c r="I66" s="39"/>
    </row>
    <row r="67" spans="2:9" x14ac:dyDescent="0.2">
      <c r="B67" s="47"/>
      <c r="C67" s="12"/>
      <c r="D67" s="19"/>
      <c r="E67" s="19"/>
      <c r="F67" s="19"/>
      <c r="G67" s="36"/>
      <c r="H67" s="22" t="str">
        <f t="shared" si="0"/>
        <v/>
      </c>
      <c r="I67" s="39"/>
    </row>
    <row r="68" spans="2:9" x14ac:dyDescent="0.2">
      <c r="B68" s="47"/>
      <c r="C68" s="12"/>
      <c r="D68" s="19"/>
      <c r="E68" s="19"/>
      <c r="F68" s="19"/>
      <c r="G68" s="36"/>
      <c r="H68" s="22" t="str">
        <f t="shared" si="0"/>
        <v/>
      </c>
      <c r="I68" s="39"/>
    </row>
    <row r="69" spans="2:9" x14ac:dyDescent="0.2">
      <c r="B69" s="47"/>
      <c r="C69" s="24"/>
      <c r="D69" s="19"/>
      <c r="E69" s="19"/>
      <c r="F69" s="19"/>
      <c r="G69" s="36"/>
      <c r="H69" s="22" t="str">
        <f t="shared" si="0"/>
        <v/>
      </c>
      <c r="I69" s="39"/>
    </row>
    <row r="70" spans="2:9" x14ac:dyDescent="0.2">
      <c r="B70" s="47"/>
      <c r="C70" s="24"/>
      <c r="D70" s="19"/>
      <c r="E70" s="19"/>
      <c r="F70" s="19"/>
      <c r="G70" s="36"/>
      <c r="H70" s="22" t="str">
        <f t="shared" si="0"/>
        <v/>
      </c>
      <c r="I70" s="39"/>
    </row>
    <row r="71" spans="2:9" x14ac:dyDescent="0.2">
      <c r="B71" s="47"/>
      <c r="C71" s="24"/>
      <c r="D71" s="19"/>
      <c r="E71" s="19"/>
      <c r="F71" s="19"/>
      <c r="G71" s="36"/>
      <c r="H71" s="22" t="str">
        <f t="shared" si="0"/>
        <v/>
      </c>
      <c r="I71" s="39"/>
    </row>
    <row r="72" spans="2:9" x14ac:dyDescent="0.2">
      <c r="B72" s="47"/>
      <c r="C72" s="12"/>
      <c r="D72" s="19"/>
      <c r="E72" s="19"/>
      <c r="F72" s="19"/>
      <c r="G72" s="36"/>
      <c r="H72" s="22" t="str">
        <f t="shared" si="0"/>
        <v/>
      </c>
      <c r="I72" s="39"/>
    </row>
    <row r="73" spans="2:9" x14ac:dyDescent="0.2">
      <c r="B73" s="47"/>
      <c r="C73" s="12"/>
      <c r="D73" s="19"/>
      <c r="E73" s="19"/>
      <c r="F73" s="19"/>
      <c r="G73" s="36"/>
      <c r="H73" s="22" t="str">
        <f t="shared" si="0"/>
        <v/>
      </c>
      <c r="I73" s="39"/>
    </row>
    <row r="74" spans="2:9" x14ac:dyDescent="0.2">
      <c r="B74" s="47"/>
      <c r="C74" s="12"/>
      <c r="D74" s="19"/>
      <c r="E74" s="19"/>
      <c r="F74" s="19"/>
      <c r="G74" s="36"/>
      <c r="H74" s="22" t="str">
        <f t="shared" si="0"/>
        <v/>
      </c>
      <c r="I74" s="39"/>
    </row>
    <row r="75" spans="2:9" x14ac:dyDescent="0.2">
      <c r="B75" s="47"/>
      <c r="C75" s="12"/>
      <c r="D75" s="19"/>
      <c r="E75" s="19"/>
      <c r="F75" s="19"/>
      <c r="G75" s="36"/>
      <c r="H75" s="22" t="str">
        <f t="shared" si="0"/>
        <v/>
      </c>
      <c r="I75" s="39"/>
    </row>
    <row r="76" spans="2:9" s="27" customFormat="1" ht="24.95" customHeight="1" x14ac:dyDescent="0.2">
      <c r="B76" s="70" t="str">
        <f>$B$10</f>
        <v>C8.3</v>
      </c>
      <c r="C76" s="124" t="s">
        <v>213</v>
      </c>
      <c r="D76" s="30"/>
      <c r="E76" s="30"/>
      <c r="F76" s="92"/>
      <c r="G76" s="30"/>
      <c r="H76" s="31"/>
      <c r="I76" s="32"/>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4" firstPageNumber="0" orientation="portrait" cellComments="asDisplayed" useFirstPageNumber="1" r:id="rId1"/>
  <headerFooter>
    <oddHeader xml:space="preserve">&amp;R&amp;"Arial,Bold Italic"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CAA1-A4E7-4762-A517-259781A12B6F}">
  <sheetPr>
    <tabColor rgb="FFFFFF00"/>
    <pageSetUpPr fitToPage="1"/>
  </sheetPr>
  <dimension ref="B1:I62"/>
  <sheetViews>
    <sheetView view="pageBreakPreview" topLeftCell="A11" zoomScale="125" zoomScaleNormal="125" zoomScaleSheetLayoutView="125" zoomScalePageLayoutView="125" workbookViewId="0">
      <selection activeCell="C11" sqref="C11"/>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200" t="str">
        <f>"Contract No. "&amp;ContractNo</f>
        <v>Contract No. ZNB 01581/00000/00/HOD/INF/22/T</v>
      </c>
      <c r="G1" s="200"/>
      <c r="H1" s="200"/>
    </row>
    <row r="2" spans="2:9" x14ac:dyDescent="0.2">
      <c r="B2" s="74" t="str">
        <f>Client2</f>
        <v>Department of Transport</v>
      </c>
    </row>
    <row r="3" spans="2:9" x14ac:dyDescent="0.2">
      <c r="B3" s="64"/>
      <c r="C3" s="64"/>
      <c r="D3" s="65"/>
      <c r="E3" s="65"/>
      <c r="F3" s="65"/>
      <c r="G3" s="66"/>
      <c r="H3" s="77"/>
    </row>
    <row r="4" spans="2:9" x14ac:dyDescent="0.2">
      <c r="B4" s="188" t="s">
        <v>7</v>
      </c>
      <c r="C4" s="189"/>
      <c r="D4" s="189"/>
      <c r="E4" s="189"/>
      <c r="F4" s="189"/>
      <c r="G4" s="189"/>
      <c r="H4" s="197" t="str">
        <f>"CHAPTER "&amp;B10</f>
        <v>CHAPTER C9.1</v>
      </c>
      <c r="I4" s="5"/>
    </row>
    <row r="5" spans="2:9" ht="7.5" customHeight="1" x14ac:dyDescent="0.2">
      <c r="B5" s="193" t="str">
        <f>ContractDescription</f>
        <v>THE RESEAL OF MAIN ROAD P209  FROM KM 0.000 TO KM 6,00 IN THE LADYSMITH REGION</v>
      </c>
      <c r="C5" s="194"/>
      <c r="D5" s="194"/>
      <c r="E5" s="194"/>
      <c r="F5" s="194"/>
      <c r="G5" s="194"/>
      <c r="H5" s="198"/>
      <c r="I5" s="6"/>
    </row>
    <row r="6" spans="2:9" ht="12.75" customHeight="1" x14ac:dyDescent="0.2">
      <c r="B6" s="193"/>
      <c r="C6" s="194"/>
      <c r="D6" s="194"/>
      <c r="E6" s="194"/>
      <c r="F6" s="194"/>
      <c r="G6" s="194"/>
      <c r="H6" s="198"/>
      <c r="I6" s="6"/>
    </row>
    <row r="7" spans="2:9" ht="7.5" customHeight="1" x14ac:dyDescent="0.2">
      <c r="B7" s="195"/>
      <c r="C7" s="196"/>
      <c r="D7" s="196"/>
      <c r="E7" s="196"/>
      <c r="F7" s="196"/>
      <c r="G7" s="196"/>
      <c r="H7" s="199"/>
      <c r="I7" s="6"/>
    </row>
    <row r="8" spans="2:9" s="7" customFormat="1" ht="24.95" customHeight="1" x14ac:dyDescent="0.2">
      <c r="B8" s="8" t="s">
        <v>0</v>
      </c>
      <c r="C8" s="9" t="s">
        <v>1</v>
      </c>
      <c r="D8" s="9" t="s">
        <v>2</v>
      </c>
      <c r="E8" s="9" t="s">
        <v>8</v>
      </c>
      <c r="F8" s="9" t="s">
        <v>3</v>
      </c>
      <c r="G8" s="9" t="s">
        <v>4</v>
      </c>
      <c r="H8" s="9" t="s">
        <v>5</v>
      </c>
      <c r="I8" s="10"/>
    </row>
    <row r="9" spans="2:9" x14ac:dyDescent="0.2">
      <c r="B9" s="11"/>
      <c r="C9" s="12"/>
      <c r="D9" s="13"/>
      <c r="E9" s="13"/>
      <c r="F9" s="13"/>
      <c r="G9" s="14"/>
      <c r="H9" s="15" t="str">
        <f>IF(D9="","",F9*G9)</f>
        <v/>
      </c>
      <c r="I9" s="16"/>
    </row>
    <row r="10" spans="2:9" x14ac:dyDescent="0.2">
      <c r="B10" s="60" t="s">
        <v>344</v>
      </c>
      <c r="C10" s="17" t="s">
        <v>345</v>
      </c>
      <c r="D10" s="19"/>
      <c r="E10" s="19"/>
      <c r="F10" s="19"/>
      <c r="G10" s="38"/>
      <c r="H10" s="15" t="str">
        <f t="shared" ref="H10:H54" si="0">IF(D10="","",F10*G10)</f>
        <v/>
      </c>
      <c r="I10" s="39"/>
    </row>
    <row r="11" spans="2:9" x14ac:dyDescent="0.2">
      <c r="B11" s="47"/>
      <c r="C11" s="12"/>
      <c r="D11" s="19"/>
      <c r="E11" s="19"/>
      <c r="F11" s="19"/>
      <c r="G11" s="38"/>
      <c r="H11" s="15" t="str">
        <f t="shared" si="0"/>
        <v/>
      </c>
      <c r="I11" s="39"/>
    </row>
    <row r="12" spans="2:9" x14ac:dyDescent="0.2">
      <c r="B12" s="47" t="s">
        <v>346</v>
      </c>
      <c r="C12" s="12" t="s">
        <v>347</v>
      </c>
      <c r="D12" s="19"/>
      <c r="E12" s="19"/>
      <c r="F12" s="20"/>
      <c r="G12" s="41"/>
      <c r="H12" s="15" t="str">
        <f t="shared" si="0"/>
        <v/>
      </c>
      <c r="I12" s="39"/>
    </row>
    <row r="13" spans="2:9" x14ac:dyDescent="0.2">
      <c r="B13" s="47"/>
      <c r="C13" s="12"/>
      <c r="D13" s="19"/>
      <c r="E13" s="19"/>
      <c r="F13" s="20"/>
      <c r="G13" s="41"/>
      <c r="H13" s="15" t="str">
        <f t="shared" si="0"/>
        <v/>
      </c>
      <c r="I13" s="39"/>
    </row>
    <row r="14" spans="2:9" ht="25.5" x14ac:dyDescent="0.2">
      <c r="B14" s="47" t="s">
        <v>348</v>
      </c>
      <c r="C14" s="12" t="s">
        <v>349</v>
      </c>
      <c r="D14" s="19" t="s">
        <v>180</v>
      </c>
      <c r="E14" s="19"/>
      <c r="F14" s="19">
        <f>4518-1807.2</f>
        <v>2710.8</v>
      </c>
      <c r="G14" s="38"/>
      <c r="H14" s="22"/>
      <c r="I14" s="40"/>
    </row>
    <row r="15" spans="2:9" x14ac:dyDescent="0.2">
      <c r="B15" s="47"/>
      <c r="C15" s="12"/>
      <c r="D15" s="19"/>
      <c r="E15" s="19"/>
      <c r="F15" s="20"/>
      <c r="G15" s="21"/>
      <c r="H15" s="15"/>
      <c r="I15" s="40"/>
    </row>
    <row r="16" spans="2:9" x14ac:dyDescent="0.2">
      <c r="B16" s="47" t="s">
        <v>350</v>
      </c>
      <c r="C16" s="12" t="s">
        <v>351</v>
      </c>
      <c r="D16" s="19"/>
      <c r="E16" s="19"/>
      <c r="F16" s="19"/>
      <c r="G16" s="36"/>
      <c r="H16" s="15"/>
      <c r="I16" s="40"/>
    </row>
    <row r="17" spans="2:9" x14ac:dyDescent="0.2">
      <c r="B17" s="47"/>
      <c r="C17" s="12"/>
      <c r="D17" s="19"/>
      <c r="E17" s="19"/>
      <c r="F17" s="19"/>
      <c r="G17" s="36"/>
      <c r="H17" s="15"/>
      <c r="I17" s="40"/>
    </row>
    <row r="18" spans="2:9" ht="38.25" x14ac:dyDescent="0.2">
      <c r="B18" s="47" t="s">
        <v>41</v>
      </c>
      <c r="C18" s="12" t="s">
        <v>352</v>
      </c>
      <c r="D18" s="19" t="s">
        <v>71</v>
      </c>
      <c r="E18" s="19"/>
      <c r="F18" s="19">
        <v>4518</v>
      </c>
      <c r="G18" s="45"/>
      <c r="H18" s="181"/>
      <c r="I18" s="182"/>
    </row>
    <row r="19" spans="2:9" x14ac:dyDescent="0.2">
      <c r="B19" s="47"/>
      <c r="C19" s="12"/>
      <c r="D19" s="19"/>
      <c r="E19" s="19"/>
      <c r="F19" s="20"/>
      <c r="G19" s="21"/>
      <c r="H19" s="15"/>
      <c r="I19" s="40"/>
    </row>
    <row r="20" spans="2:9" ht="26.25" customHeight="1" x14ac:dyDescent="0.2">
      <c r="B20" s="47" t="s">
        <v>353</v>
      </c>
      <c r="C20" s="12" t="s">
        <v>354</v>
      </c>
      <c r="D20" s="19"/>
      <c r="E20" s="19"/>
      <c r="F20" s="20"/>
      <c r="G20" s="21"/>
      <c r="H20" s="15"/>
      <c r="I20" s="40"/>
    </row>
    <row r="21" spans="2:9" x14ac:dyDescent="0.2">
      <c r="B21" s="47"/>
      <c r="C21" s="12"/>
      <c r="D21" s="19"/>
      <c r="E21" s="19"/>
      <c r="F21" s="20"/>
      <c r="G21" s="21"/>
      <c r="H21" s="15"/>
      <c r="I21" s="40"/>
    </row>
    <row r="22" spans="2:9" ht="14.25" x14ac:dyDescent="0.2">
      <c r="B22" s="47" t="s">
        <v>355</v>
      </c>
      <c r="C22" s="12" t="s">
        <v>356</v>
      </c>
      <c r="D22" s="19" t="s">
        <v>71</v>
      </c>
      <c r="E22" s="19"/>
      <c r="F22" s="19">
        <f>134.754-53.902</f>
        <v>80.85199999999999</v>
      </c>
      <c r="G22" s="36"/>
      <c r="H22" s="22"/>
      <c r="I22" s="39"/>
    </row>
    <row r="23" spans="2:9" x14ac:dyDescent="0.2">
      <c r="B23" s="47"/>
      <c r="C23" s="12"/>
      <c r="D23" s="19"/>
      <c r="E23" s="19"/>
      <c r="F23" s="20"/>
      <c r="G23" s="38"/>
      <c r="H23" s="15"/>
      <c r="I23" s="39"/>
    </row>
    <row r="24" spans="2:9" x14ac:dyDescent="0.2">
      <c r="B24" s="47"/>
      <c r="C24" s="12"/>
      <c r="D24" s="19"/>
      <c r="E24" s="19"/>
      <c r="F24" s="20"/>
      <c r="G24" s="41"/>
      <c r="H24" s="15" t="str">
        <f t="shared" si="0"/>
        <v/>
      </c>
      <c r="I24" s="39"/>
    </row>
    <row r="25" spans="2:9" x14ac:dyDescent="0.2">
      <c r="B25" s="47"/>
      <c r="C25" s="12"/>
      <c r="D25" s="19"/>
      <c r="E25" s="19"/>
      <c r="F25" s="20"/>
      <c r="G25" s="41"/>
      <c r="H25" s="15" t="str">
        <f t="shared" si="0"/>
        <v/>
      </c>
      <c r="I25" s="39"/>
    </row>
    <row r="26" spans="2:9" x14ac:dyDescent="0.2">
      <c r="B26" s="47"/>
      <c r="C26" s="12"/>
      <c r="D26" s="19"/>
      <c r="E26" s="19"/>
      <c r="F26" s="20"/>
      <c r="G26" s="38"/>
      <c r="H26" s="15" t="str">
        <f t="shared" si="0"/>
        <v/>
      </c>
      <c r="I26" s="42"/>
    </row>
    <row r="27" spans="2:9" x14ac:dyDescent="0.2">
      <c r="B27" s="47"/>
      <c r="C27" s="12"/>
      <c r="D27" s="19"/>
      <c r="E27" s="19"/>
      <c r="F27" s="20"/>
      <c r="G27" s="38"/>
      <c r="H27" s="15" t="str">
        <f t="shared" si="0"/>
        <v/>
      </c>
      <c r="I27" s="42"/>
    </row>
    <row r="28" spans="2:9" x14ac:dyDescent="0.2">
      <c r="B28" s="47"/>
      <c r="C28" s="12"/>
      <c r="D28" s="19"/>
      <c r="E28" s="35"/>
      <c r="F28" s="20"/>
      <c r="G28" s="43"/>
      <c r="H28" s="15" t="str">
        <f t="shared" si="0"/>
        <v/>
      </c>
    </row>
    <row r="29" spans="2:9" x14ac:dyDescent="0.2">
      <c r="B29" s="47"/>
      <c r="C29" s="12"/>
      <c r="D29" s="19"/>
      <c r="E29" s="35"/>
      <c r="F29" s="20"/>
      <c r="G29" s="43"/>
      <c r="H29" s="15" t="str">
        <f t="shared" si="0"/>
        <v/>
      </c>
    </row>
    <row r="30" spans="2:9" x14ac:dyDescent="0.2">
      <c r="B30" s="47"/>
      <c r="C30" s="12"/>
      <c r="D30" s="19"/>
      <c r="E30" s="35"/>
      <c r="F30" s="20"/>
      <c r="G30" s="43"/>
      <c r="H30" s="15" t="str">
        <f t="shared" si="0"/>
        <v/>
      </c>
    </row>
    <row r="31" spans="2:9" x14ac:dyDescent="0.2">
      <c r="B31" s="47"/>
      <c r="C31" s="12"/>
      <c r="D31" s="19"/>
      <c r="E31" s="35"/>
      <c r="F31" s="20"/>
      <c r="G31" s="36"/>
      <c r="H31" s="15" t="str">
        <f t="shared" si="0"/>
        <v/>
      </c>
    </row>
    <row r="32" spans="2:9" x14ac:dyDescent="0.2">
      <c r="B32" s="47"/>
      <c r="C32" s="12"/>
      <c r="D32" s="19"/>
      <c r="E32" s="35"/>
      <c r="F32" s="20"/>
      <c r="G32" s="36"/>
      <c r="H32" s="15" t="str">
        <f t="shared" si="0"/>
        <v/>
      </c>
    </row>
    <row r="33" spans="2:9" x14ac:dyDescent="0.2">
      <c r="B33" s="47"/>
      <c r="C33" s="12"/>
      <c r="D33" s="19"/>
      <c r="E33" s="35"/>
      <c r="F33" s="20"/>
      <c r="G33" s="43"/>
      <c r="H33" s="15" t="str">
        <f t="shared" si="0"/>
        <v/>
      </c>
    </row>
    <row r="34" spans="2:9" x14ac:dyDescent="0.2">
      <c r="B34" s="47"/>
      <c r="C34" s="12"/>
      <c r="D34" s="19"/>
      <c r="E34" s="35"/>
      <c r="F34" s="20"/>
      <c r="G34" s="43"/>
      <c r="H34" s="15" t="str">
        <f t="shared" si="0"/>
        <v/>
      </c>
    </row>
    <row r="35" spans="2:9" x14ac:dyDescent="0.2">
      <c r="B35" s="47"/>
      <c r="C35" s="12"/>
      <c r="D35" s="19"/>
      <c r="E35" s="35"/>
      <c r="F35" s="20"/>
      <c r="G35" s="41"/>
      <c r="H35" s="15" t="str">
        <f t="shared" si="0"/>
        <v/>
      </c>
    </row>
    <row r="36" spans="2:9" x14ac:dyDescent="0.2">
      <c r="B36" s="47"/>
      <c r="C36" s="12"/>
      <c r="D36" s="19"/>
      <c r="E36" s="35"/>
      <c r="F36" s="20"/>
      <c r="G36" s="41"/>
      <c r="H36" s="15" t="str">
        <f t="shared" si="0"/>
        <v/>
      </c>
    </row>
    <row r="37" spans="2:9" x14ac:dyDescent="0.2">
      <c r="B37" s="47"/>
      <c r="C37" s="12"/>
      <c r="D37" s="19"/>
      <c r="E37" s="35"/>
      <c r="F37" s="20"/>
      <c r="G37" s="43"/>
      <c r="H37" s="15" t="str">
        <f t="shared" si="0"/>
        <v/>
      </c>
    </row>
    <row r="38" spans="2:9" x14ac:dyDescent="0.2">
      <c r="B38" s="47"/>
      <c r="C38" s="12"/>
      <c r="D38" s="19"/>
      <c r="E38" s="35"/>
      <c r="F38" s="20"/>
      <c r="G38" s="43"/>
      <c r="H38" s="15" t="str">
        <f t="shared" si="0"/>
        <v/>
      </c>
    </row>
    <row r="39" spans="2:9" x14ac:dyDescent="0.2">
      <c r="B39" s="47"/>
      <c r="C39" s="12"/>
      <c r="D39" s="19"/>
      <c r="E39" s="19"/>
      <c r="F39" s="20"/>
      <c r="G39" s="36"/>
      <c r="H39" s="15" t="str">
        <f t="shared" si="0"/>
        <v/>
      </c>
      <c r="I39" s="40"/>
    </row>
    <row r="40" spans="2:9" x14ac:dyDescent="0.2">
      <c r="B40" s="47"/>
      <c r="C40" s="12"/>
      <c r="D40" s="19"/>
      <c r="E40" s="13"/>
      <c r="F40" s="23"/>
      <c r="G40" s="26"/>
      <c r="H40" s="15" t="str">
        <f t="shared" si="0"/>
        <v/>
      </c>
      <c r="I40" s="16"/>
    </row>
    <row r="41" spans="2:9" s="34" customFormat="1" x14ac:dyDescent="0.2">
      <c r="B41" s="47"/>
      <c r="C41" s="12"/>
      <c r="D41" s="13"/>
      <c r="E41" s="13"/>
      <c r="F41" s="23"/>
      <c r="G41" s="26"/>
      <c r="H41" s="15" t="str">
        <f t="shared" si="0"/>
        <v/>
      </c>
      <c r="I41" s="16"/>
    </row>
    <row r="42" spans="2:9" x14ac:dyDescent="0.2">
      <c r="B42" s="47"/>
      <c r="C42" s="12"/>
      <c r="D42" s="19"/>
      <c r="E42" s="19"/>
      <c r="F42" s="20"/>
      <c r="G42" s="36"/>
      <c r="H42" s="15" t="str">
        <f t="shared" si="0"/>
        <v/>
      </c>
      <c r="I42" s="40"/>
    </row>
    <row r="43" spans="2:9" x14ac:dyDescent="0.2">
      <c r="B43" s="47"/>
      <c r="C43" s="12"/>
      <c r="D43" s="19"/>
      <c r="E43" s="19"/>
      <c r="F43" s="20"/>
      <c r="G43" s="36"/>
      <c r="H43" s="15" t="str">
        <f t="shared" si="0"/>
        <v/>
      </c>
      <c r="I43" s="40"/>
    </row>
    <row r="44" spans="2:9" x14ac:dyDescent="0.2">
      <c r="B44" s="47"/>
      <c r="C44" s="12"/>
      <c r="D44" s="19"/>
      <c r="E44" s="19"/>
      <c r="F44" s="20"/>
      <c r="G44" s="36"/>
      <c r="H44" s="15" t="str">
        <f t="shared" si="0"/>
        <v/>
      </c>
      <c r="I44" s="40"/>
    </row>
    <row r="45" spans="2:9" x14ac:dyDescent="0.2">
      <c r="B45" s="47"/>
      <c r="C45" s="12"/>
      <c r="D45" s="19"/>
      <c r="E45" s="19"/>
      <c r="F45" s="20"/>
      <c r="G45" s="44"/>
      <c r="H45" s="15" t="str">
        <f t="shared" si="0"/>
        <v/>
      </c>
      <c r="I45" s="39"/>
    </row>
    <row r="46" spans="2:9" x14ac:dyDescent="0.2">
      <c r="B46" s="47"/>
      <c r="C46" s="12"/>
      <c r="D46" s="19"/>
      <c r="E46" s="19"/>
      <c r="F46" s="20"/>
      <c r="G46" s="44"/>
      <c r="H46" s="15" t="str">
        <f t="shared" si="0"/>
        <v/>
      </c>
      <c r="I46" s="39"/>
    </row>
    <row r="47" spans="2:9" x14ac:dyDescent="0.2">
      <c r="B47" s="47"/>
      <c r="C47" s="12"/>
      <c r="D47" s="19"/>
      <c r="E47" s="19"/>
      <c r="F47" s="20"/>
      <c r="G47" s="41"/>
      <c r="H47" s="15" t="str">
        <f t="shared" si="0"/>
        <v/>
      </c>
      <c r="I47" s="39"/>
    </row>
    <row r="48" spans="2:9" x14ac:dyDescent="0.2">
      <c r="B48" s="47"/>
      <c r="C48" s="12"/>
      <c r="D48" s="19"/>
      <c r="E48" s="19"/>
      <c r="F48" s="20"/>
      <c r="G48" s="41"/>
      <c r="H48" s="15" t="str">
        <f t="shared" si="0"/>
        <v/>
      </c>
      <c r="I48" s="39"/>
    </row>
    <row r="49" spans="2:9" x14ac:dyDescent="0.2">
      <c r="B49" s="47"/>
      <c r="C49" s="12"/>
      <c r="D49" s="19"/>
      <c r="E49" s="19"/>
      <c r="F49" s="19"/>
      <c r="G49" s="38"/>
      <c r="H49" s="22" t="str">
        <f t="shared" si="0"/>
        <v/>
      </c>
      <c r="I49" s="39"/>
    </row>
    <row r="50" spans="2:9" x14ac:dyDescent="0.2">
      <c r="B50" s="47"/>
      <c r="C50" s="12"/>
      <c r="D50" s="19"/>
      <c r="E50" s="19"/>
      <c r="F50" s="19"/>
      <c r="G50" s="38"/>
      <c r="H50" s="15" t="str">
        <f t="shared" si="0"/>
        <v/>
      </c>
      <c r="I50" s="39"/>
    </row>
    <row r="51" spans="2:9" x14ac:dyDescent="0.2">
      <c r="B51" s="47"/>
      <c r="C51" s="12"/>
      <c r="D51" s="19"/>
      <c r="E51" s="19"/>
      <c r="F51" s="19"/>
      <c r="G51" s="38"/>
      <c r="H51" s="15" t="str">
        <f t="shared" si="0"/>
        <v/>
      </c>
      <c r="I51" s="39"/>
    </row>
    <row r="52" spans="2:9" x14ac:dyDescent="0.2">
      <c r="B52" s="47"/>
      <c r="C52" s="12"/>
      <c r="D52" s="19"/>
      <c r="E52" s="19"/>
      <c r="F52" s="19"/>
      <c r="G52" s="36"/>
      <c r="H52" s="15" t="str">
        <f t="shared" si="0"/>
        <v/>
      </c>
      <c r="I52" s="39"/>
    </row>
    <row r="53" spans="2:9" x14ac:dyDescent="0.2">
      <c r="B53" s="47"/>
      <c r="C53" s="12"/>
      <c r="D53" s="19"/>
      <c r="E53" s="19"/>
      <c r="F53" s="19"/>
      <c r="G53" s="36"/>
      <c r="H53" s="15" t="str">
        <f t="shared" si="0"/>
        <v/>
      </c>
      <c r="I53" s="39"/>
    </row>
    <row r="54" spans="2:9" x14ac:dyDescent="0.2">
      <c r="B54" s="47"/>
      <c r="C54" s="12"/>
      <c r="D54" s="19"/>
      <c r="E54" s="19"/>
      <c r="F54" s="19"/>
      <c r="G54" s="36"/>
      <c r="H54" s="15" t="str">
        <f t="shared" si="0"/>
        <v/>
      </c>
      <c r="I54" s="39"/>
    </row>
    <row r="55" spans="2:9" x14ac:dyDescent="0.2">
      <c r="B55" s="47"/>
      <c r="C55" s="12"/>
      <c r="D55" s="19"/>
      <c r="E55" s="19"/>
      <c r="F55" s="19"/>
      <c r="G55" s="36"/>
      <c r="H55" s="15"/>
      <c r="I55" s="39"/>
    </row>
    <row r="56" spans="2:9" x14ac:dyDescent="0.2">
      <c r="B56" s="47"/>
      <c r="C56" s="12"/>
      <c r="D56" s="19"/>
      <c r="E56" s="19"/>
      <c r="F56" s="19"/>
      <c r="G56" s="36"/>
      <c r="H56" s="15" t="str">
        <f>IF(D56="","",F56*G56)</f>
        <v/>
      </c>
      <c r="I56" s="39"/>
    </row>
    <row r="57" spans="2:9" x14ac:dyDescent="0.2">
      <c r="B57" s="47"/>
      <c r="C57" s="12"/>
      <c r="D57" s="19"/>
      <c r="E57" s="19"/>
      <c r="F57" s="19"/>
      <c r="G57" s="36"/>
      <c r="H57" s="15" t="str">
        <f>IF(D57="","",F57*G57)</f>
        <v/>
      </c>
      <c r="I57" s="39"/>
    </row>
    <row r="58" spans="2:9" x14ac:dyDescent="0.2">
      <c r="B58" s="47"/>
      <c r="C58" s="12"/>
      <c r="D58" s="19"/>
      <c r="E58" s="19"/>
      <c r="F58" s="19"/>
      <c r="G58" s="36"/>
      <c r="H58" s="15" t="str">
        <f>IF(D58="","",F58*G58)</f>
        <v/>
      </c>
      <c r="I58" s="39"/>
    </row>
    <row r="59" spans="2:9" x14ac:dyDescent="0.2">
      <c r="B59" s="47"/>
      <c r="C59" s="12"/>
      <c r="D59" s="19"/>
      <c r="E59" s="19"/>
      <c r="F59" s="19"/>
      <c r="G59" s="36"/>
      <c r="H59" s="15" t="str">
        <f>IF(D59="","",F59*G59)</f>
        <v/>
      </c>
      <c r="I59" s="39"/>
    </row>
    <row r="60" spans="2:9" x14ac:dyDescent="0.2">
      <c r="B60" s="47"/>
      <c r="C60" s="12"/>
      <c r="D60" s="19"/>
      <c r="E60" s="19"/>
      <c r="F60" s="19"/>
      <c r="G60" s="36"/>
      <c r="H60" s="15" t="str">
        <f>IF(D60="","",F60*G60)</f>
        <v/>
      </c>
      <c r="I60" s="39"/>
    </row>
    <row r="61" spans="2:9" x14ac:dyDescent="0.2">
      <c r="B61" s="47"/>
      <c r="C61" s="12"/>
      <c r="D61" s="19"/>
      <c r="E61" s="19"/>
      <c r="F61" s="19"/>
      <c r="G61" s="36"/>
      <c r="H61" s="15"/>
      <c r="I61" s="39"/>
    </row>
    <row r="62" spans="2:9" s="27" customFormat="1" ht="19.5" customHeight="1" x14ac:dyDescent="0.2">
      <c r="B62" s="87" t="str">
        <f>$B$10</f>
        <v>C9.1</v>
      </c>
      <c r="C62" s="29" t="s">
        <v>213</v>
      </c>
      <c r="D62" s="30"/>
      <c r="E62" s="30"/>
      <c r="F62" s="92"/>
      <c r="G62" s="30"/>
      <c r="H62" s="31"/>
      <c r="I62" s="32"/>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8" firstPageNumber="0" orientation="portrait" cellComments="asDisplayed" useFirstPageNumber="1" r:id="rId1"/>
  <headerFooter>
    <oddHeader xml:space="preserve">&amp;R&amp;"Arial,Bold Italic"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rgb="FF92D050"/>
    <pageSetUpPr fitToPage="1"/>
  </sheetPr>
  <dimension ref="B1:I372"/>
  <sheetViews>
    <sheetView view="pageBreakPreview" zoomScale="125" zoomScaleNormal="125" zoomScaleSheetLayoutView="125" zoomScalePageLayoutView="125" workbookViewId="0">
      <pane xSplit="5" ySplit="1" topLeftCell="F2" activePane="bottomRight" state="frozen"/>
      <selection activeCell="C11" sqref="C11"/>
      <selection pane="topRight" activeCell="C11" sqref="C11"/>
      <selection pane="bottomLeft" activeCell="C11" sqref="C11"/>
      <selection pane="bottomRight" activeCell="C11" sqref="C11"/>
    </sheetView>
  </sheetViews>
  <sheetFormatPr defaultColWidth="8.85546875" defaultRowHeight="12.75" x14ac:dyDescent="0.2"/>
  <cols>
    <col min="1" max="1" width="0.85546875" style="1" customWidth="1"/>
    <col min="2" max="2" width="11.7109375" style="97"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8.85546875" style="1"/>
  </cols>
  <sheetData>
    <row r="1" spans="2:9" x14ac:dyDescent="0.2">
      <c r="B1" s="7" t="str">
        <f>Client1</f>
        <v>Province of KwaZulu-Natal</v>
      </c>
      <c r="F1" s="200" t="str">
        <f>"Contract No. "&amp;ContractNo</f>
        <v>Contract No. ZNB 01581/00000/00/HOD/INF/22/T</v>
      </c>
      <c r="G1" s="200"/>
      <c r="H1" s="200"/>
    </row>
    <row r="2" spans="2:9" x14ac:dyDescent="0.2">
      <c r="B2" s="96" t="str">
        <f>Client2</f>
        <v>Department of Transport</v>
      </c>
    </row>
    <row r="3" spans="2:9" x14ac:dyDescent="0.2">
      <c r="B3" s="3"/>
    </row>
    <row r="4" spans="2:9" ht="12.75" customHeight="1" x14ac:dyDescent="0.2">
      <c r="B4" s="188" t="s">
        <v>7</v>
      </c>
      <c r="C4" s="189"/>
      <c r="D4" s="189"/>
      <c r="E4" s="189"/>
      <c r="F4" s="189"/>
      <c r="G4" s="189"/>
      <c r="H4" s="209" t="str">
        <f>"CHAPTER "&amp;B10</f>
        <v>CHAPTER C10.1</v>
      </c>
      <c r="I4" s="5"/>
    </row>
    <row r="5" spans="2:9" ht="7.5" customHeight="1" x14ac:dyDescent="0.2">
      <c r="B5" s="193" t="str">
        <f>ContractDescription</f>
        <v>THE RESEAL OF MAIN ROAD P209  FROM KM 0.000 TO KM 6,00 IN THE LADYSMITH REGION</v>
      </c>
      <c r="C5" s="194"/>
      <c r="D5" s="194"/>
      <c r="E5" s="194"/>
      <c r="F5" s="194"/>
      <c r="G5" s="194"/>
      <c r="H5" s="210"/>
      <c r="I5" s="6"/>
    </row>
    <row r="6" spans="2:9" ht="12.75" customHeight="1" x14ac:dyDescent="0.2">
      <c r="B6" s="193"/>
      <c r="C6" s="194"/>
      <c r="D6" s="194"/>
      <c r="E6" s="194"/>
      <c r="F6" s="194"/>
      <c r="G6" s="194"/>
      <c r="H6" s="210"/>
      <c r="I6" s="6"/>
    </row>
    <row r="7" spans="2:9" s="7" customFormat="1" ht="7.5" customHeight="1" x14ac:dyDescent="0.2">
      <c r="B7" s="195"/>
      <c r="C7" s="196"/>
      <c r="D7" s="196"/>
      <c r="E7" s="196"/>
      <c r="F7" s="196"/>
      <c r="G7" s="196"/>
      <c r="H7" s="211"/>
      <c r="I7" s="10"/>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15" t="str">
        <f t="shared" ref="H9:H71" si="0">IF(D9="","",F9*G9)</f>
        <v/>
      </c>
      <c r="I9" s="16"/>
    </row>
    <row r="10" spans="2:9" ht="25.5" x14ac:dyDescent="0.2">
      <c r="B10" s="60" t="s">
        <v>191</v>
      </c>
      <c r="C10" s="17" t="s">
        <v>190</v>
      </c>
      <c r="D10" s="13"/>
      <c r="E10" s="13"/>
      <c r="F10" s="13"/>
      <c r="G10" s="14"/>
      <c r="H10" s="15" t="str">
        <f t="shared" si="0"/>
        <v/>
      </c>
      <c r="I10" s="16"/>
    </row>
    <row r="11" spans="2:9" x14ac:dyDescent="0.2">
      <c r="B11" s="47"/>
      <c r="C11" s="12"/>
      <c r="D11" s="13"/>
      <c r="E11" s="13"/>
      <c r="F11" s="13"/>
      <c r="G11" s="14"/>
      <c r="H11" s="15" t="str">
        <f t="shared" si="0"/>
        <v/>
      </c>
      <c r="I11" s="16"/>
    </row>
    <row r="12" spans="2:9" ht="25.5" x14ac:dyDescent="0.2">
      <c r="B12" s="47" t="s">
        <v>189</v>
      </c>
      <c r="C12" s="12" t="s">
        <v>188</v>
      </c>
      <c r="D12" s="13"/>
      <c r="E12" s="13"/>
      <c r="F12" s="13"/>
      <c r="G12" s="56"/>
      <c r="H12" s="15" t="str">
        <f t="shared" si="0"/>
        <v/>
      </c>
      <c r="I12" s="16"/>
    </row>
    <row r="13" spans="2:9" x14ac:dyDescent="0.2">
      <c r="B13" s="51"/>
      <c r="C13" s="12"/>
      <c r="D13" s="13"/>
      <c r="E13" s="13"/>
      <c r="F13" s="13"/>
      <c r="G13" s="56"/>
      <c r="H13" s="15" t="str">
        <f t="shared" si="0"/>
        <v/>
      </c>
      <c r="I13" s="16"/>
    </row>
    <row r="14" spans="2:9" ht="25.5" x14ac:dyDescent="0.2">
      <c r="B14" s="47" t="s">
        <v>187</v>
      </c>
      <c r="C14" s="12" t="s">
        <v>276</v>
      </c>
      <c r="D14" s="19" t="s">
        <v>181</v>
      </c>
      <c r="E14" s="13"/>
      <c r="F14" s="13">
        <v>36870</v>
      </c>
      <c r="G14" s="56"/>
      <c r="H14" s="15"/>
      <c r="I14" s="50"/>
    </row>
    <row r="15" spans="2:9" x14ac:dyDescent="0.2">
      <c r="B15" s="51"/>
      <c r="C15" s="12"/>
      <c r="D15" s="13"/>
      <c r="E15" s="13"/>
      <c r="F15" s="23"/>
      <c r="G15" s="14"/>
      <c r="H15" s="15" t="str">
        <f t="shared" si="0"/>
        <v/>
      </c>
      <c r="I15" s="16"/>
    </row>
    <row r="16" spans="2:9" x14ac:dyDescent="0.2">
      <c r="B16" s="47"/>
      <c r="C16" s="86"/>
      <c r="D16" s="19"/>
      <c r="E16" s="53"/>
      <c r="F16" s="23"/>
      <c r="G16" s="54"/>
      <c r="H16" s="15"/>
      <c r="I16" s="55"/>
    </row>
    <row r="17" spans="2:9" x14ac:dyDescent="0.2">
      <c r="B17" s="47"/>
      <c r="C17" s="12"/>
      <c r="D17" s="19"/>
      <c r="E17" s="53"/>
      <c r="F17" s="23"/>
      <c r="G17" s="56"/>
      <c r="H17" s="15"/>
      <c r="I17" s="55"/>
    </row>
    <row r="18" spans="2:9" x14ac:dyDescent="0.2">
      <c r="B18" s="51"/>
      <c r="C18" s="82"/>
      <c r="D18" s="53"/>
      <c r="E18" s="53"/>
      <c r="F18" s="23"/>
      <c r="G18" s="54"/>
      <c r="H18" s="15"/>
      <c r="I18" s="55"/>
    </row>
    <row r="19" spans="2:9" x14ac:dyDescent="0.2">
      <c r="B19" s="51"/>
      <c r="C19" s="12"/>
      <c r="D19" s="19"/>
      <c r="E19" s="53"/>
      <c r="F19" s="23"/>
      <c r="G19" s="52"/>
      <c r="H19" s="15" t="str">
        <f t="shared" si="0"/>
        <v/>
      </c>
      <c r="I19" s="55"/>
    </row>
    <row r="20" spans="2:9" x14ac:dyDescent="0.2">
      <c r="B20" s="51"/>
      <c r="C20" s="82"/>
      <c r="D20" s="53"/>
      <c r="E20" s="53"/>
      <c r="F20" s="23"/>
      <c r="G20" s="54"/>
      <c r="H20" s="15" t="str">
        <f t="shared" si="0"/>
        <v/>
      </c>
      <c r="I20" s="55"/>
    </row>
    <row r="21" spans="2:9" x14ac:dyDescent="0.2">
      <c r="B21" s="47"/>
      <c r="C21" s="12"/>
      <c r="D21" s="19"/>
      <c r="E21" s="13"/>
      <c r="F21" s="23"/>
      <c r="G21" s="14"/>
      <c r="H21" s="15" t="str">
        <f t="shared" si="0"/>
        <v/>
      </c>
      <c r="I21" s="16"/>
    </row>
    <row r="22" spans="2:9" x14ac:dyDescent="0.2">
      <c r="B22" s="51"/>
      <c r="C22" s="12"/>
      <c r="D22" s="13"/>
      <c r="E22" s="13"/>
      <c r="F22" s="23"/>
      <c r="G22" s="14"/>
      <c r="H22" s="15" t="str">
        <f t="shared" si="0"/>
        <v/>
      </c>
      <c r="I22" s="16"/>
    </row>
    <row r="23" spans="2:9" x14ac:dyDescent="0.2">
      <c r="B23" s="47"/>
      <c r="C23" s="12"/>
      <c r="D23" s="19"/>
      <c r="E23" s="13"/>
      <c r="F23" s="23"/>
      <c r="G23" s="56"/>
      <c r="H23" s="15" t="str">
        <f t="shared" si="0"/>
        <v/>
      </c>
      <c r="I23" s="50"/>
    </row>
    <row r="24" spans="2:9" x14ac:dyDescent="0.2">
      <c r="B24" s="51"/>
      <c r="C24" s="12"/>
      <c r="D24" s="13"/>
      <c r="E24" s="13"/>
      <c r="F24" s="23"/>
      <c r="G24" s="56"/>
      <c r="H24" s="15" t="str">
        <f t="shared" si="0"/>
        <v/>
      </c>
      <c r="I24" s="16"/>
    </row>
    <row r="25" spans="2:9" x14ac:dyDescent="0.2">
      <c r="B25" s="47"/>
      <c r="C25" s="12"/>
      <c r="D25" s="19"/>
      <c r="E25" s="13"/>
      <c r="F25" s="23"/>
      <c r="G25" s="52"/>
      <c r="H25" s="15" t="str">
        <f t="shared" si="0"/>
        <v/>
      </c>
      <c r="I25" s="16"/>
    </row>
    <row r="26" spans="2:9" x14ac:dyDescent="0.2">
      <c r="B26" s="51"/>
      <c r="C26" s="12"/>
      <c r="D26" s="13"/>
      <c r="E26" s="13"/>
      <c r="F26" s="23"/>
      <c r="G26" s="26"/>
      <c r="H26" s="15" t="str">
        <f t="shared" si="0"/>
        <v/>
      </c>
      <c r="I26" s="16"/>
    </row>
    <row r="27" spans="2:9" ht="12" customHeight="1" x14ac:dyDescent="0.2">
      <c r="B27" s="47"/>
      <c r="C27" s="12"/>
      <c r="D27" s="19"/>
      <c r="E27" s="13"/>
      <c r="F27" s="23"/>
      <c r="G27" s="26"/>
      <c r="H27" s="15" t="str">
        <f t="shared" si="0"/>
        <v/>
      </c>
      <c r="I27" s="16"/>
    </row>
    <row r="28" spans="2:9" x14ac:dyDescent="0.2">
      <c r="B28" s="51"/>
      <c r="C28" s="12"/>
      <c r="D28" s="13"/>
      <c r="E28" s="13"/>
      <c r="F28" s="23"/>
      <c r="G28" s="26"/>
      <c r="H28" s="15" t="str">
        <f t="shared" si="0"/>
        <v/>
      </c>
      <c r="I28" s="16"/>
    </row>
    <row r="29" spans="2:9" x14ac:dyDescent="0.2">
      <c r="B29" s="47"/>
      <c r="C29" s="12"/>
      <c r="D29" s="19"/>
      <c r="E29" s="13"/>
      <c r="F29" s="23"/>
      <c r="G29" s="56"/>
      <c r="H29" s="15" t="str">
        <f t="shared" si="0"/>
        <v/>
      </c>
      <c r="I29" s="50"/>
    </row>
    <row r="30" spans="2:9" x14ac:dyDescent="0.2">
      <c r="B30" s="51"/>
      <c r="C30" s="12"/>
      <c r="D30" s="13"/>
      <c r="E30" s="13"/>
      <c r="F30" s="23"/>
      <c r="G30" s="26"/>
      <c r="H30" s="15" t="str">
        <f t="shared" si="0"/>
        <v/>
      </c>
      <c r="I30" s="16"/>
    </row>
    <row r="31" spans="2:9" x14ac:dyDescent="0.2">
      <c r="B31" s="47"/>
      <c r="C31" s="12"/>
      <c r="D31" s="19"/>
      <c r="E31" s="13"/>
      <c r="F31" s="23"/>
      <c r="G31" s="52"/>
      <c r="H31" s="15" t="str">
        <f t="shared" si="0"/>
        <v/>
      </c>
      <c r="I31" s="16"/>
    </row>
    <row r="32" spans="2:9" x14ac:dyDescent="0.2">
      <c r="B32" s="51"/>
      <c r="C32" s="12"/>
      <c r="D32" s="13"/>
      <c r="E32" s="13"/>
      <c r="F32" s="13"/>
      <c r="G32" s="14"/>
      <c r="H32" s="15" t="str">
        <f t="shared" si="0"/>
        <v/>
      </c>
      <c r="I32" s="16"/>
    </row>
    <row r="33" spans="2:9" x14ac:dyDescent="0.2">
      <c r="B33" s="47"/>
      <c r="C33" s="12"/>
      <c r="D33" s="13"/>
      <c r="E33" s="13"/>
      <c r="F33" s="13"/>
      <c r="G33" s="56"/>
      <c r="H33" s="15" t="str">
        <f t="shared" si="0"/>
        <v/>
      </c>
      <c r="I33" s="16"/>
    </row>
    <row r="34" spans="2:9" x14ac:dyDescent="0.2">
      <c r="B34" s="51"/>
      <c r="C34" s="12"/>
      <c r="D34" s="13"/>
      <c r="E34" s="13"/>
      <c r="F34" s="13"/>
      <c r="G34" s="56"/>
      <c r="H34" s="15" t="str">
        <f t="shared" si="0"/>
        <v/>
      </c>
      <c r="I34" s="16"/>
    </row>
    <row r="35" spans="2:9" x14ac:dyDescent="0.2">
      <c r="B35" s="47"/>
      <c r="C35" s="12"/>
      <c r="D35" s="19"/>
      <c r="E35" s="13"/>
      <c r="F35" s="13"/>
      <c r="G35" s="56"/>
      <c r="H35" s="15" t="str">
        <f t="shared" si="0"/>
        <v/>
      </c>
      <c r="I35" s="16"/>
    </row>
    <row r="36" spans="2:9" x14ac:dyDescent="0.2">
      <c r="B36" s="51"/>
      <c r="C36" s="12"/>
      <c r="D36" s="13"/>
      <c r="E36" s="13"/>
      <c r="F36" s="13"/>
      <c r="G36" s="56"/>
      <c r="H36" s="15" t="str">
        <f t="shared" si="0"/>
        <v/>
      </c>
      <c r="I36" s="16"/>
    </row>
    <row r="37" spans="2:9" x14ac:dyDescent="0.2">
      <c r="B37" s="47"/>
      <c r="C37" s="12"/>
      <c r="D37" s="19"/>
      <c r="E37" s="13"/>
      <c r="F37" s="13"/>
      <c r="G37" s="58"/>
      <c r="H37" s="15" t="str">
        <f t="shared" si="0"/>
        <v/>
      </c>
      <c r="I37" s="16"/>
    </row>
    <row r="38" spans="2:9" x14ac:dyDescent="0.2">
      <c r="B38" s="51"/>
      <c r="C38" s="12"/>
      <c r="D38" s="13"/>
      <c r="E38" s="13"/>
      <c r="F38" s="13"/>
      <c r="G38" s="56"/>
      <c r="H38" s="15" t="str">
        <f t="shared" si="0"/>
        <v/>
      </c>
      <c r="I38" s="16"/>
    </row>
    <row r="39" spans="2:9" x14ac:dyDescent="0.2">
      <c r="B39" s="47"/>
      <c r="C39" s="12"/>
      <c r="D39" s="19"/>
      <c r="E39" s="13"/>
      <c r="F39" s="13"/>
      <c r="G39" s="56"/>
      <c r="H39" s="15" t="str">
        <f t="shared" si="0"/>
        <v/>
      </c>
      <c r="I39" s="16"/>
    </row>
    <row r="40" spans="2:9" x14ac:dyDescent="0.2">
      <c r="B40" s="51"/>
      <c r="C40" s="12"/>
      <c r="D40" s="13"/>
      <c r="E40" s="13"/>
      <c r="F40" s="13"/>
      <c r="G40" s="56"/>
      <c r="H40" s="15" t="str">
        <f t="shared" si="0"/>
        <v/>
      </c>
      <c r="I40" s="16"/>
    </row>
    <row r="41" spans="2:9" x14ac:dyDescent="0.2">
      <c r="B41" s="47"/>
      <c r="C41" s="12"/>
      <c r="D41" s="53"/>
      <c r="E41" s="53"/>
      <c r="F41" s="53"/>
      <c r="G41" s="56"/>
      <c r="H41" s="15" t="str">
        <f t="shared" si="0"/>
        <v/>
      </c>
      <c r="I41" s="55"/>
    </row>
    <row r="42" spans="2:9" x14ac:dyDescent="0.2">
      <c r="B42" s="51"/>
      <c r="C42" s="12"/>
      <c r="D42" s="13"/>
      <c r="E42" s="13"/>
      <c r="F42" s="13"/>
      <c r="G42" s="56"/>
      <c r="H42" s="15" t="str">
        <f t="shared" si="0"/>
        <v/>
      </c>
      <c r="I42" s="16"/>
    </row>
    <row r="43" spans="2:9" x14ac:dyDescent="0.2">
      <c r="B43" s="47"/>
      <c r="C43" s="86"/>
      <c r="D43" s="19"/>
      <c r="E43" s="53"/>
      <c r="F43" s="53"/>
      <c r="G43" s="56"/>
      <c r="H43" s="15" t="str">
        <f t="shared" si="0"/>
        <v/>
      </c>
      <c r="I43" s="59"/>
    </row>
    <row r="44" spans="2:9" x14ac:dyDescent="0.2">
      <c r="B44" s="51"/>
      <c r="C44" s="82"/>
      <c r="D44" s="53"/>
      <c r="E44" s="53"/>
      <c r="F44" s="53"/>
      <c r="G44" s="56"/>
      <c r="H44" s="15" t="str">
        <f t="shared" si="0"/>
        <v/>
      </c>
      <c r="I44" s="55"/>
    </row>
    <row r="45" spans="2:9" x14ac:dyDescent="0.2">
      <c r="B45" s="51"/>
      <c r="C45" s="12"/>
      <c r="D45" s="53"/>
      <c r="E45" s="13"/>
      <c r="F45" s="13"/>
      <c r="G45" s="56"/>
      <c r="H45" s="15" t="str">
        <f t="shared" si="0"/>
        <v/>
      </c>
      <c r="I45" s="16"/>
    </row>
    <row r="46" spans="2:9" x14ac:dyDescent="0.2">
      <c r="B46" s="51"/>
      <c r="C46" s="12"/>
      <c r="D46" s="13"/>
      <c r="E46" s="13"/>
      <c r="F46" s="13"/>
      <c r="G46" s="56"/>
      <c r="H46" s="15" t="str">
        <f t="shared" si="0"/>
        <v/>
      </c>
      <c r="I46" s="16"/>
    </row>
    <row r="47" spans="2:9" ht="12" customHeight="1" x14ac:dyDescent="0.2">
      <c r="B47" s="72"/>
      <c r="C47" s="12"/>
      <c r="D47" s="53"/>
      <c r="E47" s="13"/>
      <c r="F47" s="13"/>
      <c r="G47" s="56"/>
      <c r="H47" s="15" t="str">
        <f t="shared" si="0"/>
        <v/>
      </c>
      <c r="I47" s="16"/>
    </row>
    <row r="48" spans="2:9" x14ac:dyDescent="0.2">
      <c r="B48" s="51"/>
      <c r="C48" s="12"/>
      <c r="D48" s="13"/>
      <c r="E48" s="13"/>
      <c r="F48" s="13"/>
      <c r="G48" s="56"/>
      <c r="H48" s="15" t="str">
        <f t="shared" si="0"/>
        <v/>
      </c>
      <c r="I48" s="16"/>
    </row>
    <row r="49" spans="2:9" x14ac:dyDescent="0.2">
      <c r="B49" s="51"/>
      <c r="C49" s="12"/>
      <c r="D49" s="53"/>
      <c r="E49" s="13"/>
      <c r="F49" s="13"/>
      <c r="G49" s="14"/>
      <c r="H49" s="15" t="str">
        <f t="shared" si="0"/>
        <v/>
      </c>
      <c r="I49" s="16"/>
    </row>
    <row r="50" spans="2:9" x14ac:dyDescent="0.2">
      <c r="B50" s="47"/>
      <c r="C50" s="12"/>
      <c r="D50" s="13"/>
      <c r="E50" s="13"/>
      <c r="F50" s="13"/>
      <c r="G50" s="14"/>
      <c r="H50" s="15" t="str">
        <f t="shared" si="0"/>
        <v/>
      </c>
    </row>
    <row r="51" spans="2:9" x14ac:dyDescent="0.2">
      <c r="B51" s="47"/>
      <c r="C51" s="86"/>
      <c r="D51" s="13"/>
      <c r="E51" s="13"/>
      <c r="F51" s="13"/>
      <c r="G51" s="14"/>
      <c r="H51" s="15" t="str">
        <f t="shared" si="0"/>
        <v/>
      </c>
    </row>
    <row r="52" spans="2:9" x14ac:dyDescent="0.2">
      <c r="B52" s="47"/>
      <c r="C52" s="12"/>
      <c r="D52" s="13"/>
      <c r="E52" s="13"/>
      <c r="F52" s="13"/>
      <c r="G52" s="14"/>
      <c r="H52" s="15" t="str">
        <f t="shared" si="0"/>
        <v/>
      </c>
    </row>
    <row r="53" spans="2:9" x14ac:dyDescent="0.2">
      <c r="B53" s="51"/>
      <c r="C53" s="12"/>
      <c r="D53" s="19"/>
      <c r="E53" s="13"/>
      <c r="F53" s="13"/>
      <c r="G53" s="14"/>
      <c r="H53" s="15" t="str">
        <f t="shared" si="0"/>
        <v/>
      </c>
    </row>
    <row r="54" spans="2:9" x14ac:dyDescent="0.2">
      <c r="B54" s="51"/>
      <c r="C54" s="12"/>
      <c r="D54" s="13"/>
      <c r="E54" s="13"/>
      <c r="F54" s="13"/>
      <c r="G54" s="14"/>
      <c r="H54" s="15" t="str">
        <f t="shared" si="0"/>
        <v/>
      </c>
    </row>
    <row r="55" spans="2:9" x14ac:dyDescent="0.2">
      <c r="B55" s="72"/>
      <c r="C55" s="12"/>
      <c r="D55" s="19"/>
      <c r="E55" s="19"/>
      <c r="F55" s="20"/>
      <c r="G55" s="21"/>
      <c r="H55" s="15" t="str">
        <f t="shared" si="0"/>
        <v/>
      </c>
    </row>
    <row r="56" spans="2:9" x14ac:dyDescent="0.2">
      <c r="B56" s="72"/>
      <c r="C56" s="12"/>
      <c r="D56" s="19"/>
      <c r="E56" s="19"/>
      <c r="F56" s="20"/>
      <c r="G56" s="21"/>
      <c r="H56" s="15"/>
    </row>
    <row r="57" spans="2:9" x14ac:dyDescent="0.2">
      <c r="B57" s="72"/>
      <c r="C57" s="12"/>
      <c r="D57" s="19"/>
      <c r="E57" s="19"/>
      <c r="F57" s="20"/>
      <c r="G57" s="21"/>
      <c r="H57" s="15"/>
    </row>
    <row r="58" spans="2:9" x14ac:dyDescent="0.2">
      <c r="B58" s="72"/>
      <c r="C58" s="12"/>
      <c r="D58" s="19"/>
      <c r="E58" s="19"/>
      <c r="F58" s="20"/>
      <c r="G58" s="21"/>
      <c r="H58" s="15"/>
    </row>
    <row r="59" spans="2:9" x14ac:dyDescent="0.2">
      <c r="B59" s="72"/>
      <c r="C59" s="12"/>
      <c r="D59" s="19"/>
      <c r="E59" s="19"/>
      <c r="F59" s="20"/>
      <c r="G59" s="21"/>
      <c r="H59" s="15"/>
    </row>
    <row r="60" spans="2:9" x14ac:dyDescent="0.2">
      <c r="B60" s="72"/>
      <c r="C60" s="12"/>
      <c r="D60" s="19"/>
      <c r="E60" s="19"/>
      <c r="F60" s="20"/>
      <c r="G60" s="21"/>
      <c r="H60" s="15"/>
    </row>
    <row r="61" spans="2:9" x14ac:dyDescent="0.2">
      <c r="B61" s="72"/>
      <c r="C61" s="12"/>
      <c r="D61" s="19"/>
      <c r="E61" s="19"/>
      <c r="F61" s="20"/>
      <c r="G61" s="21"/>
      <c r="H61" s="15"/>
    </row>
    <row r="62" spans="2:9" x14ac:dyDescent="0.2">
      <c r="B62" s="51"/>
      <c r="C62" s="12"/>
      <c r="D62" s="13"/>
      <c r="E62" s="13"/>
      <c r="F62" s="23"/>
      <c r="G62" s="14"/>
      <c r="H62" s="15" t="str">
        <f t="shared" si="0"/>
        <v/>
      </c>
    </row>
    <row r="63" spans="2:9" s="27" customFormat="1" ht="19.5" customHeight="1" x14ac:dyDescent="0.2">
      <c r="B63" s="87" t="str">
        <f>$B$10</f>
        <v>C10.1</v>
      </c>
      <c r="C63" s="29" t="s">
        <v>213</v>
      </c>
      <c r="D63" s="30"/>
      <c r="E63" s="30"/>
      <c r="F63" s="92"/>
      <c r="G63" s="30"/>
      <c r="H63" s="31">
        <f>SUM(H9:H62)</f>
        <v>0</v>
      </c>
      <c r="I63" s="32"/>
    </row>
    <row r="64" spans="2:9" x14ac:dyDescent="0.2">
      <c r="B64" s="47"/>
      <c r="C64" s="12"/>
      <c r="D64" s="13"/>
      <c r="E64" s="53"/>
      <c r="F64" s="23"/>
      <c r="G64" s="54"/>
      <c r="H64" s="15" t="str">
        <f t="shared" si="0"/>
        <v/>
      </c>
    </row>
    <row r="65" spans="2:8" x14ac:dyDescent="0.2">
      <c r="B65" s="51"/>
      <c r="C65" s="12"/>
      <c r="D65" s="13"/>
      <c r="E65" s="53"/>
      <c r="F65" s="23"/>
      <c r="G65" s="56"/>
      <c r="H65" s="15" t="str">
        <f t="shared" si="0"/>
        <v/>
      </c>
    </row>
    <row r="66" spans="2:8" x14ac:dyDescent="0.2">
      <c r="B66" s="51"/>
      <c r="C66" s="12"/>
      <c r="D66" s="13"/>
      <c r="E66" s="53"/>
      <c r="F66" s="23"/>
      <c r="G66" s="54"/>
      <c r="H66" s="15" t="str">
        <f t="shared" si="0"/>
        <v/>
      </c>
    </row>
    <row r="67" spans="2:8" x14ac:dyDescent="0.2">
      <c r="B67" s="72"/>
      <c r="C67" s="12"/>
      <c r="D67" s="19"/>
      <c r="E67" s="53"/>
      <c r="F67" s="23"/>
      <c r="G67" s="52"/>
      <c r="H67" s="15" t="str">
        <f t="shared" si="0"/>
        <v/>
      </c>
    </row>
    <row r="68" spans="2:8" x14ac:dyDescent="0.2">
      <c r="B68" s="51"/>
      <c r="C68" s="12"/>
      <c r="D68" s="13"/>
      <c r="E68" s="53"/>
      <c r="F68" s="23"/>
      <c r="G68" s="54"/>
      <c r="H68" s="15" t="str">
        <f t="shared" si="0"/>
        <v/>
      </c>
    </row>
    <row r="69" spans="2:8" x14ac:dyDescent="0.2">
      <c r="B69" s="51"/>
      <c r="C69" s="12"/>
      <c r="D69" s="13"/>
      <c r="E69" s="13"/>
      <c r="F69" s="23"/>
      <c r="G69" s="14"/>
      <c r="H69" s="15" t="str">
        <f t="shared" si="0"/>
        <v/>
      </c>
    </row>
    <row r="70" spans="2:8" x14ac:dyDescent="0.2">
      <c r="B70" s="51"/>
      <c r="C70" s="12"/>
      <c r="D70" s="13"/>
      <c r="E70" s="13"/>
      <c r="F70" s="23"/>
      <c r="G70" s="14"/>
      <c r="H70" s="15" t="str">
        <f t="shared" si="0"/>
        <v/>
      </c>
    </row>
    <row r="71" spans="2:8" x14ac:dyDescent="0.2">
      <c r="B71" s="47"/>
      <c r="C71" s="12"/>
      <c r="D71" s="13"/>
      <c r="E71" s="13"/>
      <c r="F71" s="23"/>
      <c r="G71" s="56"/>
      <c r="H71" s="15" t="str">
        <f t="shared" si="0"/>
        <v/>
      </c>
    </row>
    <row r="72" spans="2:8" x14ac:dyDescent="0.2">
      <c r="B72" s="47"/>
      <c r="C72" s="12"/>
      <c r="D72" s="19"/>
      <c r="E72" s="13"/>
      <c r="F72" s="23"/>
      <c r="G72" s="56"/>
      <c r="H72" s="15" t="str">
        <f t="shared" ref="H72:H144" si="1">IF(D72="","",F72*G72)</f>
        <v/>
      </c>
    </row>
    <row r="73" spans="2:8" x14ac:dyDescent="0.2">
      <c r="B73" s="47"/>
      <c r="C73" s="12"/>
      <c r="D73" s="13"/>
      <c r="E73" s="13"/>
      <c r="F73" s="23"/>
      <c r="G73" s="56"/>
      <c r="H73" s="15" t="str">
        <f t="shared" si="1"/>
        <v/>
      </c>
    </row>
    <row r="74" spans="2:8" x14ac:dyDescent="0.2">
      <c r="B74" s="47"/>
      <c r="C74" s="12"/>
      <c r="D74" s="19"/>
      <c r="E74" s="13"/>
      <c r="F74" s="23"/>
      <c r="G74" s="56"/>
      <c r="H74" s="15" t="str">
        <f t="shared" si="1"/>
        <v/>
      </c>
    </row>
    <row r="75" spans="2:8" x14ac:dyDescent="0.2">
      <c r="B75" s="47"/>
      <c r="C75" s="12"/>
      <c r="D75" s="13"/>
      <c r="E75" s="13"/>
      <c r="F75" s="23"/>
      <c r="G75" s="56"/>
      <c r="H75" s="15" t="str">
        <f t="shared" si="1"/>
        <v/>
      </c>
    </row>
    <row r="76" spans="2:8" x14ac:dyDescent="0.2">
      <c r="B76" s="47"/>
      <c r="C76" s="12"/>
      <c r="D76" s="19"/>
      <c r="E76" s="13"/>
      <c r="F76" s="23"/>
      <c r="G76" s="56"/>
      <c r="H76" s="15" t="str">
        <f t="shared" si="1"/>
        <v/>
      </c>
    </row>
    <row r="77" spans="2:8" x14ac:dyDescent="0.2">
      <c r="B77" s="47"/>
      <c r="C77" s="12"/>
      <c r="D77" s="19"/>
      <c r="E77" s="13"/>
      <c r="F77" s="23"/>
      <c r="G77" s="56"/>
      <c r="H77" s="15" t="str">
        <f t="shared" si="1"/>
        <v/>
      </c>
    </row>
    <row r="78" spans="2:8" x14ac:dyDescent="0.2">
      <c r="B78" s="47"/>
      <c r="C78" s="12"/>
      <c r="D78" s="19"/>
      <c r="E78" s="13"/>
      <c r="F78" s="23"/>
      <c r="G78" s="56"/>
      <c r="H78" s="15" t="str">
        <f t="shared" si="1"/>
        <v/>
      </c>
    </row>
    <row r="79" spans="2:8" x14ac:dyDescent="0.2">
      <c r="B79" s="47"/>
      <c r="C79" s="12"/>
      <c r="D79" s="13"/>
      <c r="E79" s="13"/>
      <c r="F79" s="23"/>
      <c r="G79" s="56"/>
      <c r="H79" s="15" t="str">
        <f t="shared" si="1"/>
        <v/>
      </c>
    </row>
    <row r="80" spans="2:8" x14ac:dyDescent="0.2">
      <c r="B80" s="47"/>
      <c r="C80" s="12"/>
      <c r="D80" s="19"/>
      <c r="E80" s="13"/>
      <c r="F80" s="23"/>
      <c r="G80" s="56"/>
      <c r="H80" s="15" t="str">
        <f t="shared" si="1"/>
        <v/>
      </c>
    </row>
    <row r="81" spans="2:8" x14ac:dyDescent="0.2">
      <c r="B81" s="47"/>
      <c r="C81" s="12"/>
      <c r="D81" s="13"/>
      <c r="E81" s="13"/>
      <c r="F81" s="23"/>
      <c r="G81" s="56"/>
      <c r="H81" s="15" t="str">
        <f t="shared" si="1"/>
        <v/>
      </c>
    </row>
    <row r="82" spans="2:8" x14ac:dyDescent="0.2">
      <c r="B82" s="51"/>
      <c r="C82" s="12"/>
      <c r="D82" s="13"/>
      <c r="E82" s="13"/>
      <c r="F82" s="23"/>
      <c r="G82" s="56"/>
      <c r="H82" s="15" t="str">
        <f t="shared" si="1"/>
        <v/>
      </c>
    </row>
    <row r="83" spans="2:8" x14ac:dyDescent="0.2">
      <c r="B83" s="47"/>
      <c r="C83" s="12"/>
      <c r="D83" s="13"/>
      <c r="E83" s="13"/>
      <c r="F83" s="23"/>
      <c r="G83" s="52"/>
      <c r="H83" s="15" t="str">
        <f t="shared" si="1"/>
        <v/>
      </c>
    </row>
    <row r="84" spans="2:8" x14ac:dyDescent="0.2">
      <c r="B84" s="47"/>
      <c r="C84" s="12"/>
      <c r="D84" s="13"/>
      <c r="E84" s="13"/>
      <c r="F84" s="13"/>
      <c r="G84" s="14"/>
      <c r="H84" s="15" t="str">
        <f t="shared" si="1"/>
        <v/>
      </c>
    </row>
    <row r="85" spans="2:8" x14ac:dyDescent="0.2">
      <c r="B85" s="47"/>
      <c r="C85" s="86"/>
      <c r="D85" s="19"/>
      <c r="E85" s="13"/>
      <c r="F85" s="13"/>
      <c r="G85" s="14"/>
      <c r="H85" s="15" t="str">
        <f t="shared" si="1"/>
        <v/>
      </c>
    </row>
    <row r="86" spans="2:8" x14ac:dyDescent="0.2">
      <c r="B86" s="47"/>
      <c r="C86" s="12"/>
      <c r="D86" s="13"/>
      <c r="E86" s="13"/>
      <c r="F86" s="13"/>
      <c r="G86" s="14"/>
      <c r="H86" s="15" t="str">
        <f t="shared" si="1"/>
        <v/>
      </c>
    </row>
    <row r="87" spans="2:8" x14ac:dyDescent="0.2">
      <c r="B87" s="51"/>
      <c r="C87" s="12"/>
      <c r="D87" s="19"/>
      <c r="E87" s="13"/>
      <c r="F87" s="13"/>
      <c r="G87" s="14"/>
      <c r="H87" s="15" t="str">
        <f t="shared" si="1"/>
        <v/>
      </c>
    </row>
    <row r="88" spans="2:8" x14ac:dyDescent="0.2">
      <c r="B88" s="51"/>
      <c r="C88" s="12"/>
      <c r="D88" s="13"/>
      <c r="E88" s="13"/>
      <c r="F88" s="13"/>
      <c r="G88" s="14"/>
      <c r="H88" s="15" t="str">
        <f t="shared" si="1"/>
        <v/>
      </c>
    </row>
    <row r="89" spans="2:8" x14ac:dyDescent="0.2">
      <c r="B89" s="72"/>
      <c r="C89" s="12"/>
      <c r="D89" s="19"/>
      <c r="E89" s="19"/>
      <c r="F89" s="20"/>
      <c r="G89" s="21"/>
      <c r="H89" s="15" t="str">
        <f t="shared" si="1"/>
        <v/>
      </c>
    </row>
    <row r="90" spans="2:8" x14ac:dyDescent="0.2">
      <c r="B90" s="51"/>
      <c r="C90" s="12"/>
      <c r="D90" s="13"/>
      <c r="E90" s="13"/>
      <c r="F90" s="23"/>
      <c r="G90" s="14"/>
      <c r="H90" s="15" t="str">
        <f t="shared" si="1"/>
        <v/>
      </c>
    </row>
    <row r="91" spans="2:8" x14ac:dyDescent="0.2">
      <c r="B91" s="51"/>
      <c r="C91" s="12"/>
      <c r="D91" s="19"/>
      <c r="E91" s="13"/>
      <c r="F91" s="23"/>
      <c r="G91" s="52"/>
      <c r="H91" s="15" t="str">
        <f t="shared" si="1"/>
        <v/>
      </c>
    </row>
    <row r="92" spans="2:8" x14ac:dyDescent="0.2">
      <c r="B92" s="51"/>
      <c r="C92" s="12"/>
      <c r="D92" s="13"/>
      <c r="E92" s="13"/>
      <c r="F92" s="23"/>
      <c r="G92" s="14"/>
      <c r="H92" s="15" t="str">
        <f t="shared" si="1"/>
        <v/>
      </c>
    </row>
    <row r="93" spans="2:8" x14ac:dyDescent="0.2">
      <c r="B93" s="47"/>
      <c r="C93" s="86"/>
      <c r="D93" s="13"/>
      <c r="E93" s="53"/>
      <c r="F93" s="23"/>
      <c r="G93" s="54"/>
      <c r="H93" s="15" t="str">
        <f t="shared" si="1"/>
        <v/>
      </c>
    </row>
    <row r="94" spans="2:8" x14ac:dyDescent="0.2">
      <c r="B94" s="47"/>
      <c r="C94" s="12"/>
      <c r="D94" s="13"/>
      <c r="E94" s="53"/>
      <c r="F94" s="23"/>
      <c r="G94" s="54"/>
      <c r="H94" s="15" t="str">
        <f t="shared" si="1"/>
        <v/>
      </c>
    </row>
    <row r="95" spans="2:8" x14ac:dyDescent="0.2">
      <c r="B95" s="51"/>
      <c r="C95" s="12"/>
      <c r="D95" s="13"/>
      <c r="E95" s="53"/>
      <c r="F95" s="23"/>
      <c r="G95" s="56"/>
      <c r="H95" s="15" t="str">
        <f t="shared" si="1"/>
        <v/>
      </c>
    </row>
    <row r="96" spans="2:8" x14ac:dyDescent="0.2">
      <c r="B96" s="51"/>
      <c r="C96" s="12"/>
      <c r="D96" s="13"/>
      <c r="E96" s="53"/>
      <c r="F96" s="23"/>
      <c r="G96" s="54"/>
      <c r="H96" s="15" t="str">
        <f t="shared" si="1"/>
        <v/>
      </c>
    </row>
    <row r="97" spans="2:9" x14ac:dyDescent="0.2">
      <c r="B97" s="72"/>
      <c r="C97" s="12"/>
      <c r="D97" s="19"/>
      <c r="E97" s="53"/>
      <c r="F97" s="23"/>
      <c r="G97" s="52"/>
      <c r="H97" s="15" t="str">
        <f t="shared" si="1"/>
        <v/>
      </c>
    </row>
    <row r="98" spans="2:9" x14ac:dyDescent="0.2">
      <c r="B98" s="51"/>
      <c r="C98" s="12"/>
      <c r="D98" s="13"/>
      <c r="E98" s="53"/>
      <c r="F98" s="23"/>
      <c r="G98" s="54"/>
      <c r="H98" s="15" t="str">
        <f t="shared" si="1"/>
        <v/>
      </c>
    </row>
    <row r="99" spans="2:9" x14ac:dyDescent="0.2">
      <c r="B99" s="51"/>
      <c r="C99" s="12"/>
      <c r="D99" s="13"/>
      <c r="E99" s="13"/>
      <c r="F99" s="23"/>
      <c r="G99" s="14"/>
      <c r="H99" s="15" t="str">
        <f t="shared" si="1"/>
        <v/>
      </c>
    </row>
    <row r="100" spans="2:9" x14ac:dyDescent="0.2">
      <c r="B100" s="51"/>
      <c r="C100" s="12"/>
      <c r="D100" s="13"/>
      <c r="E100" s="13"/>
      <c r="F100" s="23"/>
      <c r="G100" s="14"/>
      <c r="H100" s="15" t="str">
        <f t="shared" si="1"/>
        <v/>
      </c>
    </row>
    <row r="101" spans="2:9" x14ac:dyDescent="0.2">
      <c r="B101" s="47"/>
      <c r="C101" s="12"/>
      <c r="D101" s="13"/>
      <c r="E101" s="13"/>
      <c r="F101" s="23"/>
      <c r="G101" s="56"/>
      <c r="H101" s="15" t="str">
        <f t="shared" si="1"/>
        <v/>
      </c>
    </row>
    <row r="102" spans="2:9" ht="12" customHeight="1" x14ac:dyDescent="0.2">
      <c r="B102" s="47"/>
      <c r="C102" s="12"/>
      <c r="D102" s="19"/>
      <c r="E102" s="13"/>
      <c r="F102" s="23"/>
      <c r="G102" s="56"/>
      <c r="H102" s="15" t="str">
        <f t="shared" si="1"/>
        <v/>
      </c>
    </row>
    <row r="103" spans="2:9" x14ac:dyDescent="0.2">
      <c r="B103" s="47"/>
      <c r="C103" s="12"/>
      <c r="D103" s="13"/>
      <c r="E103" s="13"/>
      <c r="F103" s="23"/>
      <c r="G103" s="56"/>
      <c r="H103" s="15" t="str">
        <f t="shared" si="1"/>
        <v/>
      </c>
    </row>
    <row r="104" spans="2:9" ht="12" customHeight="1" x14ac:dyDescent="0.2">
      <c r="B104" s="47"/>
      <c r="C104" s="12"/>
      <c r="D104" s="19"/>
      <c r="E104" s="13"/>
      <c r="F104" s="23"/>
      <c r="G104" s="56"/>
      <c r="H104" s="15" t="str">
        <f t="shared" si="1"/>
        <v/>
      </c>
    </row>
    <row r="105" spans="2:9" x14ac:dyDescent="0.2">
      <c r="B105" s="47"/>
      <c r="C105" s="12"/>
      <c r="D105" s="13"/>
      <c r="E105" s="13"/>
      <c r="F105" s="23"/>
      <c r="G105" s="56"/>
      <c r="H105" s="15" t="str">
        <f t="shared" si="1"/>
        <v/>
      </c>
    </row>
    <row r="106" spans="2:9" ht="12" customHeight="1" x14ac:dyDescent="0.2">
      <c r="B106" s="47"/>
      <c r="C106" s="12"/>
      <c r="D106" s="13"/>
      <c r="E106" s="13"/>
      <c r="F106" s="23"/>
      <c r="G106" s="56"/>
      <c r="H106" s="15"/>
    </row>
    <row r="107" spans="2:9" s="27" customFormat="1" ht="19.5" customHeight="1" x14ac:dyDescent="0.2">
      <c r="B107" s="87" t="str">
        <f>$B$10</f>
        <v>C10.1</v>
      </c>
      <c r="C107" s="29" t="s">
        <v>12</v>
      </c>
      <c r="D107" s="30"/>
      <c r="E107" s="30"/>
      <c r="F107" s="92"/>
      <c r="G107" s="30"/>
      <c r="H107" s="31">
        <f>SUM(H64:H106)</f>
        <v>0</v>
      </c>
      <c r="I107" s="32"/>
    </row>
    <row r="108" spans="2:9" x14ac:dyDescent="0.2">
      <c r="B108" s="184" t="str">
        <f>Client1</f>
        <v>Province of KwaZulu-Natal</v>
      </c>
      <c r="C108" s="184"/>
      <c r="D108" s="184"/>
      <c r="E108" s="184"/>
      <c r="F108" s="185" t="str">
        <f>"Contract No. "&amp;ContractNo</f>
        <v>Contract No. ZNB 01581/00000/00/HOD/INF/22/T</v>
      </c>
      <c r="G108" s="185"/>
      <c r="H108" s="185"/>
    </row>
    <row r="109" spans="2:9" x14ac:dyDescent="0.2">
      <c r="B109" s="184" t="str">
        <f>Client2</f>
        <v>Department of Transport</v>
      </c>
      <c r="C109" s="184"/>
      <c r="D109" s="184"/>
      <c r="E109" s="184"/>
      <c r="F109" s="185"/>
      <c r="G109" s="185"/>
      <c r="H109" s="185"/>
    </row>
    <row r="110" spans="2:9" x14ac:dyDescent="0.2">
      <c r="B110" s="187"/>
      <c r="C110" s="187"/>
      <c r="D110" s="187"/>
      <c r="E110" s="187"/>
      <c r="F110" s="186"/>
      <c r="G110" s="186"/>
      <c r="H110" s="186"/>
    </row>
    <row r="111" spans="2:9" x14ac:dyDescent="0.2">
      <c r="B111" s="188" t="s">
        <v>7</v>
      </c>
      <c r="C111" s="189"/>
      <c r="D111" s="189"/>
      <c r="E111" s="189"/>
      <c r="F111" s="189"/>
      <c r="G111" s="189"/>
      <c r="H111" s="204" t="str">
        <f>$H$4</f>
        <v>CHAPTER C10.1</v>
      </c>
      <c r="I111" s="5"/>
    </row>
    <row r="112" spans="2:9" x14ac:dyDescent="0.2">
      <c r="B112" s="193" t="str">
        <f>ContractDescription</f>
        <v>THE RESEAL OF MAIN ROAD P209  FROM KM 0.000 TO KM 6,00 IN THE LADYSMITH REGION</v>
      </c>
      <c r="C112" s="194"/>
      <c r="D112" s="194"/>
      <c r="E112" s="194"/>
      <c r="F112" s="194"/>
      <c r="G112" s="194"/>
      <c r="H112" s="185"/>
      <c r="I112" s="6"/>
    </row>
    <row r="113" spans="2:9" x14ac:dyDescent="0.2">
      <c r="B113" s="193"/>
      <c r="C113" s="194"/>
      <c r="D113" s="194"/>
      <c r="E113" s="194"/>
      <c r="F113" s="194"/>
      <c r="G113" s="194"/>
      <c r="H113" s="185"/>
      <c r="I113" s="6"/>
    </row>
    <row r="114" spans="2:9" x14ac:dyDescent="0.2">
      <c r="B114" s="195"/>
      <c r="C114" s="196"/>
      <c r="D114" s="196"/>
      <c r="E114" s="196"/>
      <c r="F114" s="196"/>
      <c r="G114" s="196"/>
      <c r="H114" s="186"/>
      <c r="I114" s="6"/>
    </row>
    <row r="115" spans="2:9" s="7" customFormat="1" ht="24.95" customHeight="1" x14ac:dyDescent="0.2">
      <c r="B115" s="61" t="s">
        <v>0</v>
      </c>
      <c r="C115" s="9" t="s">
        <v>1</v>
      </c>
      <c r="D115" s="9" t="s">
        <v>2</v>
      </c>
      <c r="E115" s="9" t="s">
        <v>8</v>
      </c>
      <c r="F115" s="9" t="s">
        <v>3</v>
      </c>
      <c r="G115" s="9" t="s">
        <v>4</v>
      </c>
      <c r="H115" s="9" t="s">
        <v>5</v>
      </c>
      <c r="I115" s="10"/>
    </row>
    <row r="116" spans="2:9" s="27" customFormat="1" ht="19.5" customHeight="1" x14ac:dyDescent="0.2">
      <c r="B116" s="67"/>
      <c r="C116" s="29" t="s">
        <v>25</v>
      </c>
      <c r="D116" s="30"/>
      <c r="E116" s="30"/>
      <c r="F116" s="92"/>
      <c r="G116" s="30"/>
      <c r="H116" s="31">
        <f>H107</f>
        <v>0</v>
      </c>
      <c r="I116" s="32"/>
    </row>
    <row r="117" spans="2:9" x14ac:dyDescent="0.2">
      <c r="B117" s="47"/>
      <c r="C117" s="12"/>
      <c r="D117" s="19"/>
      <c r="E117" s="13"/>
      <c r="F117" s="23"/>
      <c r="G117" s="56"/>
      <c r="H117" s="15" t="str">
        <f t="shared" si="1"/>
        <v/>
      </c>
    </row>
    <row r="118" spans="2:9" x14ac:dyDescent="0.2">
      <c r="B118" s="47"/>
      <c r="C118" s="12"/>
      <c r="D118" s="19"/>
      <c r="E118" s="13"/>
      <c r="F118" s="23"/>
      <c r="G118" s="56"/>
      <c r="H118" s="15" t="str">
        <f t="shared" si="1"/>
        <v/>
      </c>
    </row>
    <row r="119" spans="2:9" x14ac:dyDescent="0.2">
      <c r="B119" s="47"/>
      <c r="C119" s="12"/>
      <c r="D119" s="19"/>
      <c r="E119" s="13"/>
      <c r="F119" s="23"/>
      <c r="G119" s="56"/>
      <c r="H119" s="15" t="str">
        <f t="shared" si="1"/>
        <v/>
      </c>
    </row>
    <row r="120" spans="2:9" x14ac:dyDescent="0.2">
      <c r="B120" s="47"/>
      <c r="C120" s="12"/>
      <c r="D120" s="13"/>
      <c r="E120" s="13"/>
      <c r="F120" s="23"/>
      <c r="G120" s="56"/>
      <c r="H120" s="15" t="str">
        <f t="shared" si="1"/>
        <v/>
      </c>
    </row>
    <row r="121" spans="2:9" x14ac:dyDescent="0.2">
      <c r="B121" s="47"/>
      <c r="C121" s="12"/>
      <c r="D121" s="19"/>
      <c r="E121" s="13"/>
      <c r="F121" s="23"/>
      <c r="G121" s="56"/>
      <c r="H121" s="15" t="str">
        <f t="shared" si="1"/>
        <v/>
      </c>
    </row>
    <row r="122" spans="2:9" x14ac:dyDescent="0.2">
      <c r="B122" s="47"/>
      <c r="C122" s="12"/>
      <c r="D122" s="13"/>
      <c r="E122" s="13"/>
      <c r="F122" s="23"/>
      <c r="G122" s="56"/>
      <c r="H122" s="15" t="str">
        <f t="shared" si="1"/>
        <v/>
      </c>
    </row>
    <row r="123" spans="2:9" x14ac:dyDescent="0.2">
      <c r="B123" s="51"/>
      <c r="C123" s="12"/>
      <c r="D123" s="13"/>
      <c r="E123" s="13"/>
      <c r="F123" s="23"/>
      <c r="G123" s="56"/>
      <c r="H123" s="15" t="str">
        <f t="shared" si="1"/>
        <v/>
      </c>
    </row>
    <row r="124" spans="2:9" x14ac:dyDescent="0.2">
      <c r="B124" s="47"/>
      <c r="C124" s="12"/>
      <c r="D124" s="13"/>
      <c r="E124" s="13"/>
      <c r="F124" s="23"/>
      <c r="G124" s="52"/>
      <c r="H124" s="15" t="str">
        <f t="shared" si="1"/>
        <v/>
      </c>
    </row>
    <row r="125" spans="2:9" x14ac:dyDescent="0.2">
      <c r="B125" s="47"/>
      <c r="C125" s="12"/>
      <c r="D125" s="13"/>
      <c r="E125" s="13"/>
      <c r="F125" s="13"/>
      <c r="G125" s="14"/>
      <c r="H125" s="15" t="str">
        <f t="shared" si="1"/>
        <v/>
      </c>
    </row>
    <row r="126" spans="2:9" x14ac:dyDescent="0.2">
      <c r="B126" s="47"/>
      <c r="C126" s="86"/>
      <c r="D126" s="19"/>
      <c r="E126" s="13"/>
      <c r="F126" s="13"/>
      <c r="G126" s="14"/>
      <c r="H126" s="15" t="str">
        <f t="shared" si="1"/>
        <v/>
      </c>
    </row>
    <row r="127" spans="2:9" x14ac:dyDescent="0.2">
      <c r="B127" s="47"/>
      <c r="C127" s="12"/>
      <c r="D127" s="13"/>
      <c r="E127" s="13"/>
      <c r="F127" s="13"/>
      <c r="G127" s="14"/>
      <c r="H127" s="15" t="str">
        <f t="shared" si="1"/>
        <v/>
      </c>
    </row>
    <row r="128" spans="2:9" x14ac:dyDescent="0.2">
      <c r="B128" s="51"/>
      <c r="C128" s="12"/>
      <c r="D128" s="19"/>
      <c r="E128" s="13"/>
      <c r="F128" s="13"/>
      <c r="G128" s="14"/>
      <c r="H128" s="15" t="str">
        <f t="shared" si="1"/>
        <v/>
      </c>
    </row>
    <row r="129" spans="2:8" x14ac:dyDescent="0.2">
      <c r="B129" s="51"/>
      <c r="C129" s="12"/>
      <c r="D129" s="13"/>
      <c r="E129" s="13"/>
      <c r="F129" s="13"/>
      <c r="G129" s="14"/>
      <c r="H129" s="15" t="str">
        <f t="shared" si="1"/>
        <v/>
      </c>
    </row>
    <row r="130" spans="2:8" x14ac:dyDescent="0.2">
      <c r="B130" s="72"/>
      <c r="C130" s="12"/>
      <c r="D130" s="19"/>
      <c r="E130" s="19"/>
      <c r="F130" s="20"/>
      <c r="G130" s="21"/>
      <c r="H130" s="15" t="str">
        <f t="shared" si="1"/>
        <v/>
      </c>
    </row>
    <row r="131" spans="2:8" x14ac:dyDescent="0.2">
      <c r="B131" s="51"/>
      <c r="C131" s="12"/>
      <c r="D131" s="13"/>
      <c r="E131" s="13"/>
      <c r="F131" s="23"/>
      <c r="G131" s="14"/>
      <c r="H131" s="15" t="str">
        <f t="shared" si="1"/>
        <v/>
      </c>
    </row>
    <row r="132" spans="2:8" x14ac:dyDescent="0.2">
      <c r="B132" s="51"/>
      <c r="C132" s="12"/>
      <c r="D132" s="19"/>
      <c r="E132" s="13"/>
      <c r="F132" s="23"/>
      <c r="G132" s="52"/>
      <c r="H132" s="15" t="str">
        <f t="shared" si="1"/>
        <v/>
      </c>
    </row>
    <row r="133" spans="2:8" x14ac:dyDescent="0.2">
      <c r="B133" s="51"/>
      <c r="C133" s="12"/>
      <c r="D133" s="13"/>
      <c r="E133" s="13"/>
      <c r="F133" s="23"/>
      <c r="G133" s="14"/>
      <c r="H133" s="15" t="str">
        <f t="shared" si="1"/>
        <v/>
      </c>
    </row>
    <row r="134" spans="2:8" x14ac:dyDescent="0.2">
      <c r="B134" s="47"/>
      <c r="C134" s="86"/>
      <c r="D134" s="13"/>
      <c r="E134" s="53"/>
      <c r="F134" s="23"/>
      <c r="G134" s="54"/>
      <c r="H134" s="15" t="str">
        <f t="shared" si="1"/>
        <v/>
      </c>
    </row>
    <row r="135" spans="2:8" x14ac:dyDescent="0.2">
      <c r="B135" s="47"/>
      <c r="C135" s="12"/>
      <c r="D135" s="13"/>
      <c r="E135" s="53"/>
      <c r="F135" s="23"/>
      <c r="G135" s="54"/>
      <c r="H135" s="15" t="str">
        <f t="shared" si="1"/>
        <v/>
      </c>
    </row>
    <row r="136" spans="2:8" x14ac:dyDescent="0.2">
      <c r="B136" s="51"/>
      <c r="C136" s="12"/>
      <c r="D136" s="13"/>
      <c r="E136" s="53"/>
      <c r="F136" s="23"/>
      <c r="G136" s="56"/>
      <c r="H136" s="15" t="str">
        <f t="shared" si="1"/>
        <v/>
      </c>
    </row>
    <row r="137" spans="2:8" x14ac:dyDescent="0.2">
      <c r="B137" s="51"/>
      <c r="C137" s="12"/>
      <c r="D137" s="13"/>
      <c r="E137" s="53"/>
      <c r="F137" s="23"/>
      <c r="G137" s="54"/>
      <c r="H137" s="15" t="str">
        <f t="shared" si="1"/>
        <v/>
      </c>
    </row>
    <row r="138" spans="2:8" x14ac:dyDescent="0.2">
      <c r="B138" s="72"/>
      <c r="C138" s="12"/>
      <c r="D138" s="19"/>
      <c r="E138" s="53"/>
      <c r="F138" s="23"/>
      <c r="G138" s="52"/>
      <c r="H138" s="15" t="str">
        <f t="shared" si="1"/>
        <v/>
      </c>
    </row>
    <row r="139" spans="2:8" x14ac:dyDescent="0.2">
      <c r="B139" s="51"/>
      <c r="C139" s="12"/>
      <c r="D139" s="13"/>
      <c r="E139" s="53"/>
      <c r="F139" s="23"/>
      <c r="G139" s="54"/>
      <c r="H139" s="15" t="str">
        <f t="shared" si="1"/>
        <v/>
      </c>
    </row>
    <row r="140" spans="2:8" x14ac:dyDescent="0.2">
      <c r="B140" s="51"/>
      <c r="C140" s="12"/>
      <c r="D140" s="13"/>
      <c r="E140" s="13"/>
      <c r="F140" s="23"/>
      <c r="G140" s="14"/>
      <c r="H140" s="15" t="str">
        <f t="shared" si="1"/>
        <v/>
      </c>
    </row>
    <row r="141" spans="2:8" x14ac:dyDescent="0.2">
      <c r="B141" s="51"/>
      <c r="C141" s="12"/>
      <c r="D141" s="13"/>
      <c r="E141" s="13"/>
      <c r="F141" s="23"/>
      <c r="G141" s="14"/>
      <c r="H141" s="15" t="str">
        <f t="shared" si="1"/>
        <v/>
      </c>
    </row>
    <row r="142" spans="2:8" x14ac:dyDescent="0.2">
      <c r="B142" s="47"/>
      <c r="C142" s="12"/>
      <c r="D142" s="13"/>
      <c r="E142" s="13"/>
      <c r="F142" s="23"/>
      <c r="G142" s="56"/>
      <c r="H142" s="15" t="str">
        <f t="shared" si="1"/>
        <v/>
      </c>
    </row>
    <row r="143" spans="2:8" x14ac:dyDescent="0.2">
      <c r="B143" s="47"/>
      <c r="C143" s="12"/>
      <c r="D143" s="19"/>
      <c r="E143" s="13"/>
      <c r="F143" s="23"/>
      <c r="G143" s="56"/>
      <c r="H143" s="15" t="str">
        <f t="shared" si="1"/>
        <v/>
      </c>
    </row>
    <row r="144" spans="2:8" x14ac:dyDescent="0.2">
      <c r="B144" s="47"/>
      <c r="C144" s="12"/>
      <c r="D144" s="13"/>
      <c r="E144" s="13"/>
      <c r="F144" s="23"/>
      <c r="G144" s="56"/>
      <c r="H144" s="15" t="str">
        <f t="shared" si="1"/>
        <v/>
      </c>
    </row>
    <row r="145" spans="2:8" x14ac:dyDescent="0.2">
      <c r="B145" s="47"/>
      <c r="C145" s="12"/>
      <c r="D145" s="19"/>
      <c r="E145" s="13"/>
      <c r="F145" s="23"/>
      <c r="G145" s="56"/>
      <c r="H145" s="15" t="str">
        <f t="shared" ref="H145:H223" si="2">IF(D145="","",F145*G145)</f>
        <v/>
      </c>
    </row>
    <row r="146" spans="2:8" x14ac:dyDescent="0.2">
      <c r="B146" s="47"/>
      <c r="C146" s="12"/>
      <c r="D146" s="13"/>
      <c r="E146" s="13"/>
      <c r="F146" s="23"/>
      <c r="G146" s="56"/>
      <c r="H146" s="15" t="str">
        <f t="shared" si="2"/>
        <v/>
      </c>
    </row>
    <row r="147" spans="2:8" x14ac:dyDescent="0.2">
      <c r="B147" s="47"/>
      <c r="C147" s="12"/>
      <c r="D147" s="19"/>
      <c r="E147" s="13"/>
      <c r="F147" s="23"/>
      <c r="G147" s="56"/>
      <c r="H147" s="15" t="str">
        <f t="shared" si="2"/>
        <v/>
      </c>
    </row>
    <row r="148" spans="2:8" x14ac:dyDescent="0.2">
      <c r="B148" s="47"/>
      <c r="C148" s="12"/>
      <c r="D148" s="19"/>
      <c r="E148" s="13"/>
      <c r="F148" s="23"/>
      <c r="G148" s="56"/>
      <c r="H148" s="15" t="str">
        <f t="shared" si="2"/>
        <v/>
      </c>
    </row>
    <row r="149" spans="2:8" x14ac:dyDescent="0.2">
      <c r="B149" s="47"/>
      <c r="C149" s="12"/>
      <c r="D149" s="19"/>
      <c r="E149" s="13"/>
      <c r="F149" s="23"/>
      <c r="G149" s="56"/>
      <c r="H149" s="15" t="str">
        <f t="shared" si="2"/>
        <v/>
      </c>
    </row>
    <row r="150" spans="2:8" x14ac:dyDescent="0.2">
      <c r="B150" s="47"/>
      <c r="C150" s="12"/>
      <c r="D150" s="13"/>
      <c r="E150" s="13"/>
      <c r="F150" s="23"/>
      <c r="G150" s="56"/>
      <c r="H150" s="15" t="str">
        <f t="shared" si="2"/>
        <v/>
      </c>
    </row>
    <row r="151" spans="2:8" x14ac:dyDescent="0.2">
      <c r="B151" s="47"/>
      <c r="C151" s="12"/>
      <c r="D151" s="19"/>
      <c r="E151" s="13"/>
      <c r="F151" s="23"/>
      <c r="G151" s="56"/>
      <c r="H151" s="15" t="str">
        <f t="shared" si="2"/>
        <v/>
      </c>
    </row>
    <row r="152" spans="2:8" x14ac:dyDescent="0.2">
      <c r="B152" s="47"/>
      <c r="C152" s="12"/>
      <c r="D152" s="13"/>
      <c r="E152" s="13"/>
      <c r="F152" s="23"/>
      <c r="G152" s="56"/>
      <c r="H152" s="15" t="str">
        <f t="shared" si="2"/>
        <v/>
      </c>
    </row>
    <row r="153" spans="2:8" x14ac:dyDescent="0.2">
      <c r="B153" s="51"/>
      <c r="C153" s="12"/>
      <c r="D153" s="13"/>
      <c r="E153" s="13"/>
      <c r="F153" s="23"/>
      <c r="G153" s="56"/>
      <c r="H153" s="15" t="str">
        <f t="shared" si="2"/>
        <v/>
      </c>
    </row>
    <row r="154" spans="2:8" x14ac:dyDescent="0.2">
      <c r="B154" s="47"/>
      <c r="C154" s="12"/>
      <c r="D154" s="13"/>
      <c r="E154" s="13"/>
      <c r="F154" s="23"/>
      <c r="G154" s="52"/>
      <c r="H154" s="15" t="str">
        <f t="shared" si="2"/>
        <v/>
      </c>
    </row>
    <row r="155" spans="2:8" x14ac:dyDescent="0.2">
      <c r="B155" s="47"/>
      <c r="C155" s="12"/>
      <c r="D155" s="13"/>
      <c r="E155" s="13"/>
      <c r="F155" s="13"/>
      <c r="G155" s="14"/>
      <c r="H155" s="15" t="str">
        <f t="shared" si="2"/>
        <v/>
      </c>
    </row>
    <row r="156" spans="2:8" x14ac:dyDescent="0.2">
      <c r="B156" s="47"/>
      <c r="C156" s="86"/>
      <c r="D156" s="19"/>
      <c r="E156" s="13"/>
      <c r="F156" s="13"/>
      <c r="G156" s="14"/>
      <c r="H156" s="15" t="str">
        <f t="shared" si="2"/>
        <v/>
      </c>
    </row>
    <row r="157" spans="2:8" x14ac:dyDescent="0.2">
      <c r="B157" s="47"/>
      <c r="C157" s="12"/>
      <c r="D157" s="13"/>
      <c r="E157" s="13"/>
      <c r="F157" s="13"/>
      <c r="G157" s="14"/>
      <c r="H157" s="15" t="str">
        <f t="shared" si="2"/>
        <v/>
      </c>
    </row>
    <row r="158" spans="2:8" ht="12" customHeight="1" x14ac:dyDescent="0.2">
      <c r="B158" s="153"/>
      <c r="C158" s="12"/>
      <c r="D158" s="19"/>
      <c r="E158" s="13"/>
      <c r="F158" s="13"/>
      <c r="G158" s="14"/>
      <c r="H158" s="15" t="str">
        <f t="shared" si="2"/>
        <v/>
      </c>
    </row>
    <row r="159" spans="2:8" x14ac:dyDescent="0.2">
      <c r="B159" s="51"/>
      <c r="C159" s="12"/>
      <c r="D159" s="13"/>
      <c r="E159" s="13"/>
      <c r="F159" s="13"/>
      <c r="G159" s="14"/>
      <c r="H159" s="15" t="str">
        <f t="shared" si="2"/>
        <v/>
      </c>
    </row>
    <row r="160" spans="2:8" x14ac:dyDescent="0.2">
      <c r="B160" s="154"/>
      <c r="C160" s="12"/>
      <c r="D160" s="19"/>
      <c r="E160" s="19"/>
      <c r="F160" s="20"/>
      <c r="G160" s="21"/>
      <c r="H160" s="15" t="str">
        <f t="shared" si="2"/>
        <v/>
      </c>
    </row>
    <row r="161" spans="2:9" x14ac:dyDescent="0.2">
      <c r="B161" s="51"/>
      <c r="C161" s="12"/>
      <c r="D161" s="13"/>
      <c r="E161" s="13"/>
      <c r="F161" s="23"/>
      <c r="G161" s="14"/>
      <c r="H161" s="15" t="str">
        <f t="shared" si="2"/>
        <v/>
      </c>
    </row>
    <row r="162" spans="2:9" x14ac:dyDescent="0.2">
      <c r="B162" s="51"/>
      <c r="C162" s="12"/>
      <c r="D162" s="19"/>
      <c r="E162" s="13"/>
      <c r="F162" s="23"/>
      <c r="G162" s="52"/>
      <c r="H162" s="15" t="str">
        <f t="shared" si="2"/>
        <v/>
      </c>
    </row>
    <row r="163" spans="2:9" x14ac:dyDescent="0.2">
      <c r="B163" s="51"/>
      <c r="C163" s="12"/>
      <c r="D163" s="13"/>
      <c r="E163" s="13"/>
      <c r="F163" s="23"/>
      <c r="G163" s="14"/>
      <c r="H163" s="15" t="str">
        <f t="shared" si="2"/>
        <v/>
      </c>
    </row>
    <row r="164" spans="2:9" x14ac:dyDescent="0.2">
      <c r="B164" s="47"/>
      <c r="C164" s="86"/>
      <c r="D164" s="13"/>
      <c r="E164" s="53"/>
      <c r="F164" s="23"/>
      <c r="G164" s="54"/>
      <c r="H164" s="15" t="str">
        <f t="shared" si="2"/>
        <v/>
      </c>
    </row>
    <row r="165" spans="2:9" x14ac:dyDescent="0.2">
      <c r="B165" s="47"/>
      <c r="C165" s="12"/>
      <c r="D165" s="13"/>
      <c r="E165" s="53"/>
      <c r="F165" s="23"/>
      <c r="G165" s="54"/>
      <c r="H165" s="15" t="str">
        <f t="shared" si="2"/>
        <v/>
      </c>
    </row>
    <row r="166" spans="2:9" x14ac:dyDescent="0.2">
      <c r="B166" s="51"/>
      <c r="C166" s="12"/>
      <c r="D166" s="13"/>
      <c r="E166" s="53"/>
      <c r="F166" s="23"/>
      <c r="G166" s="56"/>
      <c r="H166" s="15" t="str">
        <f t="shared" si="2"/>
        <v/>
      </c>
    </row>
    <row r="167" spans="2:9" x14ac:dyDescent="0.2">
      <c r="B167" s="51"/>
      <c r="C167" s="12"/>
      <c r="D167" s="13"/>
      <c r="E167" s="53"/>
      <c r="F167" s="23"/>
      <c r="G167" s="56"/>
      <c r="H167" s="15"/>
    </row>
    <row r="168" spans="2:9" x14ac:dyDescent="0.2">
      <c r="B168" s="51"/>
      <c r="C168" s="12"/>
      <c r="D168" s="13"/>
      <c r="E168" s="53"/>
      <c r="F168" s="23"/>
      <c r="G168" s="56"/>
      <c r="H168" s="15"/>
    </row>
    <row r="169" spans="2:9" x14ac:dyDescent="0.2">
      <c r="B169" s="51"/>
      <c r="C169" s="12"/>
      <c r="D169" s="13"/>
      <c r="E169" s="53"/>
      <c r="F169" s="23"/>
      <c r="G169" s="56"/>
      <c r="H169" s="15"/>
    </row>
    <row r="170" spans="2:9" x14ac:dyDescent="0.2">
      <c r="B170" s="51"/>
      <c r="C170" s="12"/>
      <c r="D170" s="13"/>
      <c r="E170" s="53"/>
      <c r="F170" s="23"/>
      <c r="G170" s="56"/>
      <c r="H170" s="15"/>
    </row>
    <row r="171" spans="2:9" x14ac:dyDescent="0.2">
      <c r="B171" s="51"/>
      <c r="C171" s="12"/>
      <c r="D171" s="13"/>
      <c r="E171" s="53"/>
      <c r="F171" s="23"/>
      <c r="G171" s="56"/>
      <c r="H171" s="15"/>
    </row>
    <row r="172" spans="2:9" x14ac:dyDescent="0.2">
      <c r="B172" s="51"/>
      <c r="C172" s="12"/>
      <c r="D172" s="13"/>
      <c r="E172" s="53"/>
      <c r="F172" s="23"/>
      <c r="G172" s="56"/>
      <c r="H172" s="15"/>
    </row>
    <row r="173" spans="2:9" x14ac:dyDescent="0.2">
      <c r="B173" s="51"/>
      <c r="C173" s="12"/>
      <c r="D173" s="13"/>
      <c r="E173" s="53"/>
      <c r="F173" s="23"/>
      <c r="G173" s="54"/>
      <c r="H173" s="15" t="str">
        <f t="shared" si="2"/>
        <v/>
      </c>
    </row>
    <row r="174" spans="2:9" s="27" customFormat="1" ht="19.5" customHeight="1" x14ac:dyDescent="0.2">
      <c r="B174" s="87" t="str">
        <f>$B$10</f>
        <v>C10.1</v>
      </c>
      <c r="C174" s="29" t="s">
        <v>12</v>
      </c>
      <c r="D174" s="30"/>
      <c r="E174" s="30"/>
      <c r="F174" s="92"/>
      <c r="G174" s="30"/>
      <c r="H174" s="31"/>
      <c r="I174" s="32"/>
    </row>
    <row r="175" spans="2:9" x14ac:dyDescent="0.2">
      <c r="B175" s="184" t="str">
        <f>Client1</f>
        <v>Province of KwaZulu-Natal</v>
      </c>
      <c r="C175" s="184"/>
      <c r="D175" s="184"/>
      <c r="E175" s="184"/>
      <c r="F175" s="185" t="str">
        <f>"Contract No. "&amp;ContractNo</f>
        <v>Contract No. ZNB 01581/00000/00/HOD/INF/22/T</v>
      </c>
      <c r="G175" s="185"/>
      <c r="H175" s="185"/>
    </row>
    <row r="176" spans="2:9" x14ac:dyDescent="0.2">
      <c r="B176" s="184" t="str">
        <f>Client2</f>
        <v>Department of Transport</v>
      </c>
      <c r="C176" s="184"/>
      <c r="D176" s="184"/>
      <c r="E176" s="184"/>
      <c r="F176" s="185"/>
      <c r="G176" s="185"/>
      <c r="H176" s="185"/>
    </row>
    <row r="177" spans="2:9" x14ac:dyDescent="0.2">
      <c r="B177" s="187"/>
      <c r="C177" s="187"/>
      <c r="D177" s="187"/>
      <c r="E177" s="187"/>
      <c r="F177" s="186"/>
      <c r="G177" s="186"/>
      <c r="H177" s="186"/>
    </row>
    <row r="178" spans="2:9" x14ac:dyDescent="0.2">
      <c r="B178" s="188" t="s">
        <v>7</v>
      </c>
      <c r="C178" s="189"/>
      <c r="D178" s="189"/>
      <c r="E178" s="189"/>
      <c r="F178" s="189"/>
      <c r="G178" s="189"/>
      <c r="H178" s="204" t="str">
        <f>$H$4</f>
        <v>CHAPTER C10.1</v>
      </c>
      <c r="I178" s="5"/>
    </row>
    <row r="179" spans="2:9" x14ac:dyDescent="0.2">
      <c r="B179" s="193" t="str">
        <f>ContractDescription</f>
        <v>THE RESEAL OF MAIN ROAD P209  FROM KM 0.000 TO KM 6,00 IN THE LADYSMITH REGION</v>
      </c>
      <c r="C179" s="194"/>
      <c r="D179" s="194"/>
      <c r="E179" s="194"/>
      <c r="F179" s="194"/>
      <c r="G179" s="194"/>
      <c r="H179" s="185"/>
      <c r="I179" s="6"/>
    </row>
    <row r="180" spans="2:9" x14ac:dyDescent="0.2">
      <c r="B180" s="193"/>
      <c r="C180" s="194"/>
      <c r="D180" s="194"/>
      <c r="E180" s="194"/>
      <c r="F180" s="194"/>
      <c r="G180" s="194"/>
      <c r="H180" s="185"/>
      <c r="I180" s="6"/>
    </row>
    <row r="181" spans="2:9" x14ac:dyDescent="0.2">
      <c r="B181" s="195"/>
      <c r="C181" s="196"/>
      <c r="D181" s="196"/>
      <c r="E181" s="196"/>
      <c r="F181" s="196"/>
      <c r="G181" s="196"/>
      <c r="H181" s="186"/>
      <c r="I181" s="6"/>
    </row>
    <row r="182" spans="2:9" s="7" customFormat="1" ht="24.95" customHeight="1" x14ac:dyDescent="0.2">
      <c r="B182" s="61" t="s">
        <v>0</v>
      </c>
      <c r="C182" s="9" t="s">
        <v>1</v>
      </c>
      <c r="D182" s="9" t="s">
        <v>2</v>
      </c>
      <c r="E182" s="9" t="s">
        <v>8</v>
      </c>
      <c r="F182" s="9" t="s">
        <v>3</v>
      </c>
      <c r="G182" s="9" t="s">
        <v>4</v>
      </c>
      <c r="H182" s="9" t="s">
        <v>5</v>
      </c>
      <c r="I182" s="10"/>
    </row>
    <row r="183" spans="2:9" s="27" customFormat="1" ht="19.5" customHeight="1" x14ac:dyDescent="0.2">
      <c r="B183" s="67"/>
      <c r="C183" s="29" t="s">
        <v>25</v>
      </c>
      <c r="D183" s="30"/>
      <c r="E183" s="30"/>
      <c r="F183" s="92"/>
      <c r="G183" s="30"/>
      <c r="H183" s="31">
        <f>H174</f>
        <v>0</v>
      </c>
      <c r="I183" s="32"/>
    </row>
    <row r="184" spans="2:9" ht="12" customHeight="1" x14ac:dyDescent="0.2">
      <c r="B184" s="51"/>
      <c r="C184" s="12"/>
      <c r="D184" s="13"/>
      <c r="E184" s="53"/>
      <c r="F184" s="23"/>
      <c r="G184" s="54"/>
      <c r="H184" s="15"/>
    </row>
    <row r="185" spans="2:9" x14ac:dyDescent="0.2">
      <c r="B185" s="72"/>
      <c r="C185" s="12"/>
      <c r="D185" s="19"/>
      <c r="E185" s="53"/>
      <c r="F185" s="23"/>
      <c r="G185" s="52"/>
      <c r="H185" s="15" t="str">
        <f t="shared" si="2"/>
        <v/>
      </c>
    </row>
    <row r="186" spans="2:9" ht="12" customHeight="1" x14ac:dyDescent="0.2">
      <c r="B186" s="51"/>
      <c r="C186" s="12"/>
      <c r="D186" s="13"/>
      <c r="E186" s="53"/>
      <c r="F186" s="23"/>
      <c r="G186" s="54"/>
      <c r="H186" s="15" t="str">
        <f t="shared" si="2"/>
        <v/>
      </c>
    </row>
    <row r="187" spans="2:9" x14ac:dyDescent="0.2">
      <c r="B187" s="51"/>
      <c r="C187" s="12"/>
      <c r="D187" s="13"/>
      <c r="E187" s="13"/>
      <c r="F187" s="23"/>
      <c r="G187" s="14"/>
      <c r="H187" s="15" t="str">
        <f t="shared" si="2"/>
        <v/>
      </c>
    </row>
    <row r="188" spans="2:9" ht="12" customHeight="1" x14ac:dyDescent="0.2">
      <c r="B188" s="51"/>
      <c r="C188" s="12"/>
      <c r="D188" s="13"/>
      <c r="E188" s="13"/>
      <c r="F188" s="23"/>
      <c r="G188" s="14"/>
      <c r="H188" s="15" t="str">
        <f t="shared" si="2"/>
        <v/>
      </c>
    </row>
    <row r="189" spans="2:9" x14ac:dyDescent="0.2">
      <c r="B189" s="47"/>
      <c r="C189" s="12"/>
      <c r="D189" s="13"/>
      <c r="E189" s="13"/>
      <c r="F189" s="23"/>
      <c r="G189" s="56"/>
      <c r="H189" s="15" t="str">
        <f t="shared" si="2"/>
        <v/>
      </c>
    </row>
    <row r="190" spans="2:9" ht="12" customHeight="1" x14ac:dyDescent="0.2">
      <c r="B190" s="47"/>
      <c r="C190" s="12"/>
      <c r="D190" s="19"/>
      <c r="E190" s="13"/>
      <c r="F190" s="23"/>
      <c r="G190" s="56"/>
      <c r="H190" s="15" t="str">
        <f t="shared" si="2"/>
        <v/>
      </c>
    </row>
    <row r="191" spans="2:9" x14ac:dyDescent="0.2">
      <c r="B191" s="47"/>
      <c r="C191" s="12"/>
      <c r="D191" s="13"/>
      <c r="E191" s="13"/>
      <c r="F191" s="23"/>
      <c r="G191" s="56"/>
      <c r="H191" s="15" t="str">
        <f t="shared" si="2"/>
        <v/>
      </c>
    </row>
    <row r="192" spans="2:9" ht="12" customHeight="1" x14ac:dyDescent="0.2">
      <c r="B192" s="47"/>
      <c r="C192" s="12"/>
      <c r="D192" s="19"/>
      <c r="E192" s="13"/>
      <c r="F192" s="23"/>
      <c r="G192" s="56"/>
      <c r="H192" s="15" t="str">
        <f t="shared" si="2"/>
        <v/>
      </c>
    </row>
    <row r="193" spans="2:8" x14ac:dyDescent="0.2">
      <c r="B193" s="47"/>
      <c r="C193" s="12"/>
      <c r="D193" s="13"/>
      <c r="E193" s="13"/>
      <c r="F193" s="23"/>
      <c r="G193" s="56"/>
      <c r="H193" s="15" t="str">
        <f t="shared" si="2"/>
        <v/>
      </c>
    </row>
    <row r="194" spans="2:8" ht="12" customHeight="1" x14ac:dyDescent="0.2">
      <c r="B194" s="47"/>
      <c r="C194" s="12"/>
      <c r="D194" s="19"/>
      <c r="E194" s="13"/>
      <c r="F194" s="23"/>
      <c r="G194" s="56"/>
      <c r="H194" s="15" t="str">
        <f t="shared" si="2"/>
        <v/>
      </c>
    </row>
    <row r="195" spans="2:8" x14ac:dyDescent="0.2">
      <c r="B195" s="47"/>
      <c r="C195" s="12"/>
      <c r="D195" s="19"/>
      <c r="E195" s="13"/>
      <c r="F195" s="23"/>
      <c r="G195" s="56"/>
      <c r="H195" s="15" t="str">
        <f t="shared" si="2"/>
        <v/>
      </c>
    </row>
    <row r="196" spans="2:8" ht="12" customHeight="1" x14ac:dyDescent="0.2">
      <c r="B196" s="47"/>
      <c r="C196" s="12"/>
      <c r="D196" s="19"/>
      <c r="E196" s="13"/>
      <c r="F196" s="23"/>
      <c r="G196" s="56"/>
      <c r="H196" s="15" t="str">
        <f t="shared" si="2"/>
        <v/>
      </c>
    </row>
    <row r="197" spans="2:8" x14ac:dyDescent="0.2">
      <c r="B197" s="47"/>
      <c r="C197" s="12"/>
      <c r="D197" s="13"/>
      <c r="E197" s="13"/>
      <c r="F197" s="23"/>
      <c r="G197" s="56"/>
      <c r="H197" s="15" t="str">
        <f t="shared" si="2"/>
        <v/>
      </c>
    </row>
    <row r="198" spans="2:8" ht="12" customHeight="1" x14ac:dyDescent="0.2">
      <c r="B198" s="47"/>
      <c r="C198" s="12"/>
      <c r="D198" s="19"/>
      <c r="E198" s="13"/>
      <c r="F198" s="23"/>
      <c r="G198" s="56"/>
      <c r="H198" s="15" t="str">
        <f t="shared" si="2"/>
        <v/>
      </c>
    </row>
    <row r="199" spans="2:8" x14ac:dyDescent="0.2">
      <c r="B199" s="47"/>
      <c r="C199" s="12"/>
      <c r="D199" s="13"/>
      <c r="E199" s="13"/>
      <c r="F199" s="23"/>
      <c r="G199" s="56"/>
      <c r="H199" s="15" t="str">
        <f t="shared" si="2"/>
        <v/>
      </c>
    </row>
    <row r="200" spans="2:8" ht="12" customHeight="1" x14ac:dyDescent="0.2">
      <c r="B200" s="51"/>
      <c r="C200" s="12"/>
      <c r="D200" s="13"/>
      <c r="E200" s="13"/>
      <c r="F200" s="23"/>
      <c r="G200" s="56"/>
      <c r="H200" s="15" t="str">
        <f t="shared" si="2"/>
        <v/>
      </c>
    </row>
    <row r="201" spans="2:8" x14ac:dyDescent="0.2">
      <c r="B201" s="47"/>
      <c r="C201" s="12"/>
      <c r="D201" s="13"/>
      <c r="E201" s="13"/>
      <c r="F201" s="23"/>
      <c r="G201" s="52"/>
      <c r="H201" s="15" t="str">
        <f t="shared" si="2"/>
        <v/>
      </c>
    </row>
    <row r="202" spans="2:8" ht="12" customHeight="1" x14ac:dyDescent="0.2">
      <c r="B202" s="47"/>
      <c r="C202" s="12"/>
      <c r="D202" s="13"/>
      <c r="E202" s="13"/>
      <c r="F202" s="13"/>
      <c r="G202" s="14"/>
      <c r="H202" s="15" t="str">
        <f t="shared" si="2"/>
        <v/>
      </c>
    </row>
    <row r="203" spans="2:8" x14ac:dyDescent="0.2">
      <c r="B203" s="47"/>
      <c r="C203" s="86"/>
      <c r="D203" s="19"/>
      <c r="E203" s="13"/>
      <c r="F203" s="13"/>
      <c r="G203" s="14"/>
      <c r="H203" s="15" t="str">
        <f t="shared" si="2"/>
        <v/>
      </c>
    </row>
    <row r="204" spans="2:8" ht="12" customHeight="1" x14ac:dyDescent="0.2">
      <c r="B204" s="47"/>
      <c r="C204" s="12"/>
      <c r="D204" s="13"/>
      <c r="E204" s="13"/>
      <c r="F204" s="13"/>
      <c r="G204" s="14"/>
      <c r="H204" s="15" t="str">
        <f t="shared" si="2"/>
        <v/>
      </c>
    </row>
    <row r="205" spans="2:8" x14ac:dyDescent="0.2">
      <c r="B205" s="153"/>
      <c r="C205" s="12"/>
      <c r="D205" s="19"/>
      <c r="E205" s="13"/>
      <c r="F205" s="13"/>
      <c r="G205" s="14"/>
      <c r="H205" s="15" t="str">
        <f t="shared" si="2"/>
        <v/>
      </c>
    </row>
    <row r="206" spans="2:8" ht="12" customHeight="1" x14ac:dyDescent="0.2">
      <c r="B206" s="51"/>
      <c r="C206" s="12"/>
      <c r="D206" s="13"/>
      <c r="E206" s="13"/>
      <c r="F206" s="13"/>
      <c r="G206" s="14"/>
      <c r="H206" s="15" t="str">
        <f t="shared" si="2"/>
        <v/>
      </c>
    </row>
    <row r="207" spans="2:8" x14ac:dyDescent="0.2">
      <c r="B207" s="72"/>
      <c r="C207" s="12"/>
      <c r="D207" s="19"/>
      <c r="E207" s="19"/>
      <c r="F207" s="20"/>
      <c r="G207" s="21"/>
      <c r="H207" s="15" t="str">
        <f t="shared" si="2"/>
        <v/>
      </c>
    </row>
    <row r="208" spans="2:8" ht="12" customHeight="1" x14ac:dyDescent="0.2">
      <c r="B208" s="51"/>
      <c r="C208" s="12"/>
      <c r="D208" s="13"/>
      <c r="E208" s="13"/>
      <c r="F208" s="23"/>
      <c r="G208" s="14"/>
      <c r="H208" s="15" t="str">
        <f t="shared" si="2"/>
        <v/>
      </c>
    </row>
    <row r="209" spans="2:8" x14ac:dyDescent="0.2">
      <c r="B209" s="51"/>
      <c r="C209" s="12"/>
      <c r="D209" s="19"/>
      <c r="E209" s="13"/>
      <c r="F209" s="23"/>
      <c r="G209" s="52"/>
      <c r="H209" s="15" t="str">
        <f t="shared" si="2"/>
        <v/>
      </c>
    </row>
    <row r="210" spans="2:8" ht="12" customHeight="1" x14ac:dyDescent="0.2">
      <c r="B210" s="51"/>
      <c r="C210" s="12"/>
      <c r="D210" s="13"/>
      <c r="E210" s="13"/>
      <c r="F210" s="23"/>
      <c r="G210" s="14"/>
      <c r="H210" s="15" t="str">
        <f t="shared" si="2"/>
        <v/>
      </c>
    </row>
    <row r="211" spans="2:8" x14ac:dyDescent="0.2">
      <c r="B211" s="47"/>
      <c r="C211" s="86"/>
      <c r="D211" s="13"/>
      <c r="E211" s="53"/>
      <c r="F211" s="23"/>
      <c r="G211" s="54"/>
      <c r="H211" s="15" t="str">
        <f t="shared" si="2"/>
        <v/>
      </c>
    </row>
    <row r="212" spans="2:8" ht="12" customHeight="1" x14ac:dyDescent="0.2">
      <c r="B212" s="47"/>
      <c r="C212" s="12"/>
      <c r="D212" s="13"/>
      <c r="E212" s="53"/>
      <c r="F212" s="23"/>
      <c r="G212" s="54"/>
      <c r="H212" s="15" t="str">
        <f t="shared" si="2"/>
        <v/>
      </c>
    </row>
    <row r="213" spans="2:8" x14ac:dyDescent="0.2">
      <c r="B213" s="51"/>
      <c r="C213" s="12"/>
      <c r="D213" s="13"/>
      <c r="E213" s="53"/>
      <c r="F213" s="23"/>
      <c r="G213" s="56"/>
      <c r="H213" s="15" t="str">
        <f t="shared" si="2"/>
        <v/>
      </c>
    </row>
    <row r="214" spans="2:8" ht="12" customHeight="1" x14ac:dyDescent="0.2">
      <c r="B214" s="51"/>
      <c r="C214" s="12"/>
      <c r="D214" s="13"/>
      <c r="E214" s="53"/>
      <c r="F214" s="23"/>
      <c r="G214" s="54"/>
      <c r="H214" s="15" t="str">
        <f t="shared" si="2"/>
        <v/>
      </c>
    </row>
    <row r="215" spans="2:8" x14ac:dyDescent="0.2">
      <c r="B215" s="72"/>
      <c r="C215" s="12"/>
      <c r="D215" s="19"/>
      <c r="E215" s="53"/>
      <c r="F215" s="23"/>
      <c r="G215" s="52"/>
      <c r="H215" s="15" t="str">
        <f t="shared" si="2"/>
        <v/>
      </c>
    </row>
    <row r="216" spans="2:8" x14ac:dyDescent="0.2">
      <c r="B216" s="51"/>
      <c r="C216" s="12"/>
      <c r="D216" s="13"/>
      <c r="E216" s="53"/>
      <c r="F216" s="23"/>
      <c r="G216" s="54"/>
      <c r="H216" s="15" t="str">
        <f t="shared" si="2"/>
        <v/>
      </c>
    </row>
    <row r="217" spans="2:8" x14ac:dyDescent="0.2">
      <c r="B217" s="51"/>
      <c r="C217" s="12"/>
      <c r="D217" s="13"/>
      <c r="E217" s="13"/>
      <c r="F217" s="23"/>
      <c r="G217" s="14"/>
      <c r="H217" s="15" t="str">
        <f t="shared" si="2"/>
        <v/>
      </c>
    </row>
    <row r="218" spans="2:8" ht="12" customHeight="1" x14ac:dyDescent="0.2">
      <c r="B218" s="51"/>
      <c r="C218" s="12"/>
      <c r="D218" s="13"/>
      <c r="E218" s="13"/>
      <c r="F218" s="23"/>
      <c r="G218" s="14"/>
      <c r="H218" s="15" t="str">
        <f t="shared" si="2"/>
        <v/>
      </c>
    </row>
    <row r="219" spans="2:8" x14ac:dyDescent="0.2">
      <c r="B219" s="47"/>
      <c r="C219" s="12"/>
      <c r="D219" s="13"/>
      <c r="E219" s="13"/>
      <c r="F219" s="23"/>
      <c r="G219" s="56"/>
      <c r="H219" s="15" t="str">
        <f t="shared" si="2"/>
        <v/>
      </c>
    </row>
    <row r="220" spans="2:8" ht="12" customHeight="1" x14ac:dyDescent="0.2">
      <c r="B220" s="47"/>
      <c r="C220" s="12"/>
      <c r="D220" s="19"/>
      <c r="E220" s="13"/>
      <c r="F220" s="23"/>
      <c r="G220" s="56"/>
      <c r="H220" s="15" t="str">
        <f t="shared" si="2"/>
        <v/>
      </c>
    </row>
    <row r="221" spans="2:8" x14ac:dyDescent="0.2">
      <c r="B221" s="47"/>
      <c r="C221" s="12"/>
      <c r="D221" s="13"/>
      <c r="E221" s="13"/>
      <c r="F221" s="23"/>
      <c r="G221" s="56"/>
      <c r="H221" s="15" t="str">
        <f t="shared" si="2"/>
        <v/>
      </c>
    </row>
    <row r="222" spans="2:8" ht="12" customHeight="1" x14ac:dyDescent="0.2">
      <c r="B222" s="47"/>
      <c r="C222" s="12"/>
      <c r="D222" s="19"/>
      <c r="E222" s="13"/>
      <c r="F222" s="23"/>
      <c r="G222" s="56"/>
      <c r="H222" s="15" t="str">
        <f t="shared" si="2"/>
        <v/>
      </c>
    </row>
    <row r="223" spans="2:8" x14ac:dyDescent="0.2">
      <c r="B223" s="47"/>
      <c r="C223" s="12"/>
      <c r="D223" s="13"/>
      <c r="E223" s="13"/>
      <c r="F223" s="23"/>
      <c r="G223" s="56"/>
      <c r="H223" s="15" t="str">
        <f t="shared" si="2"/>
        <v/>
      </c>
    </row>
    <row r="224" spans="2:8" ht="12" customHeight="1" x14ac:dyDescent="0.2">
      <c r="B224" s="47"/>
      <c r="C224" s="12"/>
      <c r="D224" s="19"/>
      <c r="E224" s="13"/>
      <c r="F224" s="23"/>
      <c r="G224" s="56"/>
      <c r="H224" s="15" t="str">
        <f t="shared" ref="H224:H295" si="3">IF(D224="","",F224*G224)</f>
        <v/>
      </c>
    </row>
    <row r="225" spans="2:8" x14ac:dyDescent="0.2">
      <c r="B225" s="88"/>
      <c r="C225" s="12"/>
      <c r="D225" s="19"/>
      <c r="E225" s="13"/>
      <c r="F225" s="23"/>
      <c r="G225" s="56"/>
      <c r="H225" s="15" t="str">
        <f t="shared" si="3"/>
        <v/>
      </c>
    </row>
    <row r="226" spans="2:8" ht="12" customHeight="1" x14ac:dyDescent="0.2">
      <c r="B226" s="47"/>
      <c r="C226" s="12"/>
      <c r="D226" s="19"/>
      <c r="E226" s="13"/>
      <c r="F226" s="23"/>
      <c r="G226" s="56"/>
      <c r="H226" s="15" t="str">
        <f t="shared" si="3"/>
        <v/>
      </c>
    </row>
    <row r="227" spans="2:8" x14ac:dyDescent="0.2">
      <c r="B227" s="47"/>
      <c r="C227" s="12"/>
      <c r="D227" s="13"/>
      <c r="E227" s="13"/>
      <c r="F227" s="23"/>
      <c r="G227" s="56"/>
      <c r="H227" s="15" t="str">
        <f t="shared" si="3"/>
        <v/>
      </c>
    </row>
    <row r="228" spans="2:8" ht="12" customHeight="1" x14ac:dyDescent="0.2">
      <c r="B228" s="47"/>
      <c r="C228" s="12"/>
      <c r="D228" s="19"/>
      <c r="E228" s="13"/>
      <c r="F228" s="23"/>
      <c r="G228" s="56"/>
      <c r="H228" s="15" t="str">
        <f t="shared" si="3"/>
        <v/>
      </c>
    </row>
    <row r="229" spans="2:8" x14ac:dyDescent="0.2">
      <c r="B229" s="47"/>
      <c r="C229" s="12"/>
      <c r="D229" s="13"/>
      <c r="E229" s="13"/>
      <c r="F229" s="23"/>
      <c r="G229" s="56"/>
      <c r="H229" s="15" t="str">
        <f t="shared" si="3"/>
        <v/>
      </c>
    </row>
    <row r="230" spans="2:8" x14ac:dyDescent="0.2">
      <c r="B230" s="51"/>
      <c r="C230" s="12"/>
      <c r="D230" s="13"/>
      <c r="E230" s="13"/>
      <c r="F230" s="23"/>
      <c r="G230" s="56"/>
      <c r="H230" s="15" t="str">
        <f t="shared" si="3"/>
        <v/>
      </c>
    </row>
    <row r="231" spans="2:8" x14ac:dyDescent="0.2">
      <c r="B231" s="47"/>
      <c r="C231" s="12"/>
      <c r="D231" s="13"/>
      <c r="E231" s="13"/>
      <c r="F231" s="23"/>
      <c r="G231" s="52"/>
      <c r="H231" s="15" t="str">
        <f t="shared" si="3"/>
        <v/>
      </c>
    </row>
    <row r="232" spans="2:8" x14ac:dyDescent="0.2">
      <c r="B232" s="47"/>
      <c r="C232" s="12"/>
      <c r="D232" s="13"/>
      <c r="E232" s="13"/>
      <c r="F232" s="13"/>
      <c r="G232" s="14"/>
      <c r="H232" s="15" t="str">
        <f t="shared" si="3"/>
        <v/>
      </c>
    </row>
    <row r="233" spans="2:8" x14ac:dyDescent="0.2">
      <c r="B233" s="47"/>
      <c r="C233" s="86"/>
      <c r="D233" s="13"/>
      <c r="E233" s="13"/>
      <c r="F233" s="13"/>
      <c r="G233" s="14"/>
      <c r="H233" s="15" t="str">
        <f t="shared" si="3"/>
        <v/>
      </c>
    </row>
    <row r="234" spans="2:8" ht="12" customHeight="1" x14ac:dyDescent="0.2">
      <c r="B234" s="47"/>
      <c r="C234" s="12"/>
      <c r="D234" s="13"/>
      <c r="E234" s="13"/>
      <c r="F234" s="13"/>
      <c r="G234" s="14"/>
      <c r="H234" s="15" t="str">
        <f t="shared" si="3"/>
        <v/>
      </c>
    </row>
    <row r="235" spans="2:8" x14ac:dyDescent="0.2">
      <c r="B235" s="153"/>
      <c r="C235" s="12"/>
      <c r="D235" s="19"/>
      <c r="E235" s="13"/>
      <c r="F235" s="13"/>
      <c r="G235" s="14"/>
      <c r="H235" s="15" t="str">
        <f t="shared" si="3"/>
        <v/>
      </c>
    </row>
    <row r="236" spans="2:8" ht="12" customHeight="1" x14ac:dyDescent="0.2">
      <c r="B236" s="51"/>
      <c r="C236" s="12"/>
      <c r="D236" s="13"/>
      <c r="E236" s="13"/>
      <c r="F236" s="13"/>
      <c r="G236" s="14"/>
      <c r="H236" s="15" t="str">
        <f t="shared" si="3"/>
        <v/>
      </c>
    </row>
    <row r="237" spans="2:8" x14ac:dyDescent="0.2">
      <c r="B237" s="72"/>
      <c r="C237" s="12"/>
      <c r="D237" s="13"/>
      <c r="E237" s="19"/>
      <c r="F237" s="20"/>
      <c r="G237" s="21"/>
      <c r="H237" s="15" t="str">
        <f t="shared" si="3"/>
        <v/>
      </c>
    </row>
    <row r="238" spans="2:8" ht="12" customHeight="1" x14ac:dyDescent="0.2">
      <c r="B238" s="51"/>
      <c r="C238" s="12"/>
      <c r="D238" s="13"/>
      <c r="E238" s="13"/>
      <c r="F238" s="23"/>
      <c r="G238" s="14"/>
      <c r="H238" s="15" t="str">
        <f t="shared" si="3"/>
        <v/>
      </c>
    </row>
    <row r="239" spans="2:8" x14ac:dyDescent="0.2">
      <c r="B239" s="51"/>
      <c r="C239" s="12"/>
      <c r="D239" s="13"/>
      <c r="E239" s="13"/>
      <c r="F239" s="23"/>
      <c r="G239" s="52"/>
      <c r="H239" s="15" t="str">
        <f t="shared" si="3"/>
        <v/>
      </c>
    </row>
    <row r="240" spans="2:8" ht="12" customHeight="1" x14ac:dyDescent="0.2">
      <c r="B240" s="51"/>
      <c r="C240" s="12"/>
      <c r="D240" s="13"/>
      <c r="E240" s="13"/>
      <c r="F240" s="23"/>
      <c r="G240" s="52"/>
      <c r="H240" s="15"/>
    </row>
    <row r="241" spans="2:9" s="27" customFormat="1" ht="19.5" customHeight="1" x14ac:dyDescent="0.2">
      <c r="B241" s="87" t="str">
        <f>$B$10</f>
        <v>C10.1</v>
      </c>
      <c r="C241" s="29" t="s">
        <v>12</v>
      </c>
      <c r="D241" s="30"/>
      <c r="E241" s="30"/>
      <c r="F241" s="92"/>
      <c r="G241" s="30"/>
      <c r="H241" s="31">
        <f>SUM(H183:H240)</f>
        <v>0</v>
      </c>
      <c r="I241" s="32"/>
    </row>
    <row r="242" spans="2:9" x14ac:dyDescent="0.2">
      <c r="B242" s="184" t="str">
        <f>Client1</f>
        <v>Province of KwaZulu-Natal</v>
      </c>
      <c r="C242" s="184"/>
      <c r="D242" s="184"/>
      <c r="E242" s="184"/>
      <c r="F242" s="185" t="str">
        <f>"Contract No. "&amp;ContractNo</f>
        <v>Contract No. ZNB 01581/00000/00/HOD/INF/22/T</v>
      </c>
      <c r="G242" s="185"/>
      <c r="H242" s="185"/>
    </row>
    <row r="243" spans="2:9" x14ac:dyDescent="0.2">
      <c r="B243" s="184" t="str">
        <f>Client2</f>
        <v>Department of Transport</v>
      </c>
      <c r="C243" s="184"/>
      <c r="D243" s="184"/>
      <c r="E243" s="184"/>
      <c r="F243" s="185"/>
      <c r="G243" s="185"/>
      <c r="H243" s="185"/>
    </row>
    <row r="244" spans="2:9" x14ac:dyDescent="0.2">
      <c r="B244" s="187"/>
      <c r="C244" s="187"/>
      <c r="D244" s="187"/>
      <c r="E244" s="187"/>
      <c r="F244" s="186"/>
      <c r="G244" s="186"/>
      <c r="H244" s="186"/>
    </row>
    <row r="245" spans="2:9" x14ac:dyDescent="0.2">
      <c r="B245" s="188" t="s">
        <v>7</v>
      </c>
      <c r="C245" s="189"/>
      <c r="D245" s="189"/>
      <c r="E245" s="189"/>
      <c r="F245" s="189"/>
      <c r="G245" s="189"/>
      <c r="H245" s="204" t="str">
        <f>$H$4</f>
        <v>CHAPTER C10.1</v>
      </c>
      <c r="I245" s="5"/>
    </row>
    <row r="246" spans="2:9" x14ac:dyDescent="0.2">
      <c r="B246" s="193" t="str">
        <f>ContractDescription</f>
        <v>THE RESEAL OF MAIN ROAD P209  FROM KM 0.000 TO KM 6,00 IN THE LADYSMITH REGION</v>
      </c>
      <c r="C246" s="194"/>
      <c r="D246" s="194"/>
      <c r="E246" s="194"/>
      <c r="F246" s="194"/>
      <c r="G246" s="194"/>
      <c r="H246" s="185"/>
      <c r="I246" s="6"/>
    </row>
    <row r="247" spans="2:9" x14ac:dyDescent="0.2">
      <c r="B247" s="193"/>
      <c r="C247" s="194"/>
      <c r="D247" s="194"/>
      <c r="E247" s="194"/>
      <c r="F247" s="194"/>
      <c r="G247" s="194"/>
      <c r="H247" s="185"/>
      <c r="I247" s="6"/>
    </row>
    <row r="248" spans="2:9" x14ac:dyDescent="0.2">
      <c r="B248" s="195"/>
      <c r="C248" s="196"/>
      <c r="D248" s="196"/>
      <c r="E248" s="196"/>
      <c r="F248" s="196"/>
      <c r="G248" s="196"/>
      <c r="H248" s="186"/>
      <c r="I248" s="6"/>
    </row>
    <row r="249" spans="2:9" s="7" customFormat="1" ht="24.95" customHeight="1" x14ac:dyDescent="0.2">
      <c r="B249" s="61" t="s">
        <v>0</v>
      </c>
      <c r="C249" s="9" t="s">
        <v>1</v>
      </c>
      <c r="D249" s="9" t="s">
        <v>2</v>
      </c>
      <c r="E249" s="9" t="s">
        <v>8</v>
      </c>
      <c r="F249" s="9" t="s">
        <v>3</v>
      </c>
      <c r="G249" s="9" t="s">
        <v>4</v>
      </c>
      <c r="H249" s="9" t="s">
        <v>5</v>
      </c>
      <c r="I249" s="10"/>
    </row>
    <row r="250" spans="2:9" s="27" customFormat="1" ht="19.5" customHeight="1" x14ac:dyDescent="0.2">
      <c r="B250" s="67"/>
      <c r="C250" s="29" t="s">
        <v>25</v>
      </c>
      <c r="D250" s="30"/>
      <c r="E250" s="30"/>
      <c r="F250" s="92"/>
      <c r="G250" s="30"/>
      <c r="H250" s="31">
        <f>H241</f>
        <v>0</v>
      </c>
      <c r="I250" s="32"/>
    </row>
    <row r="251" spans="2:9" x14ac:dyDescent="0.2">
      <c r="B251" s="51"/>
      <c r="C251" s="12"/>
      <c r="D251" s="13"/>
      <c r="E251" s="13"/>
      <c r="F251" s="23"/>
      <c r="G251" s="52"/>
      <c r="H251" s="15"/>
    </row>
    <row r="252" spans="2:9" x14ac:dyDescent="0.2">
      <c r="B252" s="47"/>
      <c r="C252" s="86"/>
      <c r="D252" s="13"/>
      <c r="E252" s="53"/>
      <c r="F252" s="23"/>
      <c r="G252" s="54"/>
      <c r="H252" s="15" t="str">
        <f t="shared" si="3"/>
        <v/>
      </c>
    </row>
    <row r="253" spans="2:9" x14ac:dyDescent="0.2">
      <c r="B253" s="47"/>
      <c r="C253" s="12"/>
      <c r="D253" s="13"/>
      <c r="E253" s="53"/>
      <c r="F253" s="23"/>
      <c r="G253" s="54"/>
      <c r="H253" s="15" t="str">
        <f t="shared" si="3"/>
        <v/>
      </c>
    </row>
    <row r="254" spans="2:9" x14ac:dyDescent="0.2">
      <c r="B254" s="51"/>
      <c r="C254" s="12"/>
      <c r="D254" s="13"/>
      <c r="E254" s="53"/>
      <c r="F254" s="23"/>
      <c r="G254" s="56"/>
      <c r="H254" s="15" t="str">
        <f t="shared" si="3"/>
        <v/>
      </c>
    </row>
    <row r="255" spans="2:9" x14ac:dyDescent="0.2">
      <c r="B255" s="51"/>
      <c r="C255" s="12"/>
      <c r="D255" s="13"/>
      <c r="E255" s="53"/>
      <c r="F255" s="23"/>
      <c r="G255" s="54"/>
      <c r="H255" s="15" t="str">
        <f t="shared" si="3"/>
        <v/>
      </c>
    </row>
    <row r="256" spans="2:9" x14ac:dyDescent="0.2">
      <c r="B256" s="72"/>
      <c r="C256" s="12"/>
      <c r="D256" s="13"/>
      <c r="E256" s="53"/>
      <c r="F256" s="23"/>
      <c r="G256" s="52"/>
      <c r="H256" s="15" t="str">
        <f t="shared" si="3"/>
        <v/>
      </c>
    </row>
    <row r="257" spans="2:8" x14ac:dyDescent="0.2">
      <c r="B257" s="51"/>
      <c r="C257" s="12"/>
      <c r="D257" s="13"/>
      <c r="E257" s="53"/>
      <c r="F257" s="23"/>
      <c r="G257" s="54"/>
      <c r="H257" s="15" t="str">
        <f t="shared" si="3"/>
        <v/>
      </c>
    </row>
    <row r="258" spans="2:8" x14ac:dyDescent="0.2">
      <c r="B258" s="51"/>
      <c r="C258" s="12"/>
      <c r="D258" s="13"/>
      <c r="E258" s="13"/>
      <c r="F258" s="23"/>
      <c r="G258" s="14"/>
      <c r="H258" s="15" t="str">
        <f t="shared" si="3"/>
        <v/>
      </c>
    </row>
    <row r="259" spans="2:8" x14ac:dyDescent="0.2">
      <c r="B259" s="51"/>
      <c r="C259" s="12"/>
      <c r="D259" s="13"/>
      <c r="E259" s="13"/>
      <c r="F259" s="23"/>
      <c r="G259" s="14"/>
      <c r="H259" s="15" t="str">
        <f t="shared" si="3"/>
        <v/>
      </c>
    </row>
    <row r="260" spans="2:8" x14ac:dyDescent="0.2">
      <c r="B260" s="47"/>
      <c r="C260" s="12"/>
      <c r="D260" s="13"/>
      <c r="E260" s="13"/>
      <c r="F260" s="23"/>
      <c r="G260" s="56"/>
      <c r="H260" s="15" t="str">
        <f t="shared" si="3"/>
        <v/>
      </c>
    </row>
    <row r="261" spans="2:8" x14ac:dyDescent="0.2">
      <c r="B261" s="47"/>
      <c r="C261" s="12"/>
      <c r="D261" s="19"/>
      <c r="E261" s="13"/>
      <c r="F261" s="23"/>
      <c r="G261" s="56"/>
      <c r="H261" s="15" t="str">
        <f t="shared" si="3"/>
        <v/>
      </c>
    </row>
    <row r="262" spans="2:8" x14ac:dyDescent="0.2">
      <c r="B262" s="47"/>
      <c r="C262" s="12"/>
      <c r="D262" s="13"/>
      <c r="E262" s="13"/>
      <c r="F262" s="23"/>
      <c r="G262" s="56"/>
      <c r="H262" s="15" t="str">
        <f t="shared" si="3"/>
        <v/>
      </c>
    </row>
    <row r="263" spans="2:8" x14ac:dyDescent="0.2">
      <c r="B263" s="47"/>
      <c r="C263" s="12"/>
      <c r="D263" s="19"/>
      <c r="E263" s="13"/>
      <c r="F263" s="23"/>
      <c r="G263" s="56"/>
      <c r="H263" s="15" t="str">
        <f t="shared" si="3"/>
        <v/>
      </c>
    </row>
    <row r="264" spans="2:8" x14ac:dyDescent="0.2">
      <c r="B264" s="47"/>
      <c r="C264" s="12"/>
      <c r="D264" s="13"/>
      <c r="E264" s="13"/>
      <c r="F264" s="23"/>
      <c r="G264" s="56"/>
      <c r="H264" s="15" t="str">
        <f t="shared" si="3"/>
        <v/>
      </c>
    </row>
    <row r="265" spans="2:8" x14ac:dyDescent="0.2">
      <c r="B265" s="47"/>
      <c r="C265" s="12"/>
      <c r="D265" s="19"/>
      <c r="E265" s="13"/>
      <c r="F265" s="23"/>
      <c r="G265" s="56"/>
      <c r="H265" s="15" t="str">
        <f t="shared" si="3"/>
        <v/>
      </c>
    </row>
    <row r="266" spans="2:8" x14ac:dyDescent="0.2">
      <c r="B266" s="88"/>
      <c r="C266" s="12"/>
      <c r="D266" s="13"/>
      <c r="E266" s="13"/>
      <c r="F266" s="23"/>
      <c r="G266" s="56"/>
      <c r="H266" s="15" t="str">
        <f t="shared" si="3"/>
        <v/>
      </c>
    </row>
    <row r="267" spans="2:8" x14ac:dyDescent="0.2">
      <c r="B267" s="47"/>
      <c r="C267" s="12"/>
      <c r="D267" s="19"/>
      <c r="E267" s="13"/>
      <c r="F267" s="23"/>
      <c r="G267" s="56"/>
      <c r="H267" s="15" t="str">
        <f t="shared" si="3"/>
        <v/>
      </c>
    </row>
    <row r="268" spans="2:8" x14ac:dyDescent="0.2">
      <c r="B268" s="47"/>
      <c r="C268" s="12"/>
      <c r="D268" s="13"/>
      <c r="E268" s="13"/>
      <c r="F268" s="23"/>
      <c r="G268" s="56"/>
      <c r="H268" s="15" t="str">
        <f t="shared" si="3"/>
        <v/>
      </c>
    </row>
    <row r="269" spans="2:8" x14ac:dyDescent="0.2">
      <c r="B269" s="47"/>
      <c r="C269" s="12"/>
      <c r="D269" s="19"/>
      <c r="E269" s="13"/>
      <c r="F269" s="23"/>
      <c r="G269" s="56"/>
      <c r="H269" s="15" t="str">
        <f t="shared" si="3"/>
        <v/>
      </c>
    </row>
    <row r="270" spans="2:8" x14ac:dyDescent="0.2">
      <c r="B270" s="47"/>
      <c r="C270" s="12"/>
      <c r="D270" s="13"/>
      <c r="E270" s="13"/>
      <c r="F270" s="23"/>
      <c r="G270" s="56"/>
      <c r="H270" s="15" t="str">
        <f t="shared" si="3"/>
        <v/>
      </c>
    </row>
    <row r="271" spans="2:8" x14ac:dyDescent="0.2">
      <c r="B271" s="51"/>
      <c r="C271" s="12"/>
      <c r="D271" s="13"/>
      <c r="E271" s="13"/>
      <c r="F271" s="23"/>
      <c r="G271" s="56"/>
      <c r="H271" s="15" t="str">
        <f t="shared" si="3"/>
        <v/>
      </c>
    </row>
    <row r="272" spans="2:8" x14ac:dyDescent="0.2">
      <c r="B272" s="47"/>
      <c r="C272" s="12"/>
      <c r="D272" s="13"/>
      <c r="E272" s="13"/>
      <c r="F272" s="23"/>
      <c r="G272" s="52"/>
      <c r="H272" s="15" t="str">
        <f t="shared" si="3"/>
        <v/>
      </c>
    </row>
    <row r="273" spans="2:8" x14ac:dyDescent="0.2">
      <c r="B273" s="47"/>
      <c r="C273" s="12"/>
      <c r="D273" s="13"/>
      <c r="E273" s="155"/>
      <c r="F273" s="156"/>
      <c r="G273" s="52"/>
      <c r="H273" s="15"/>
    </row>
    <row r="274" spans="2:8" x14ac:dyDescent="0.2">
      <c r="B274" s="88"/>
      <c r="C274" s="48"/>
      <c r="D274" s="13"/>
      <c r="F274" s="157"/>
      <c r="G274" s="43"/>
      <c r="H274" s="15" t="str">
        <f t="shared" si="3"/>
        <v/>
      </c>
    </row>
    <row r="275" spans="2:8" x14ac:dyDescent="0.2">
      <c r="B275" s="47"/>
      <c r="C275" s="12"/>
      <c r="D275" s="13"/>
      <c r="E275" s="13"/>
      <c r="F275" s="13"/>
      <c r="G275" s="14"/>
      <c r="H275" s="15" t="str">
        <f t="shared" si="3"/>
        <v/>
      </c>
    </row>
    <row r="276" spans="2:8" x14ac:dyDescent="0.2">
      <c r="B276" s="47"/>
      <c r="C276" s="86"/>
      <c r="D276" s="13"/>
      <c r="E276" s="13"/>
      <c r="F276" s="13"/>
      <c r="G276" s="14"/>
      <c r="H276" s="15" t="str">
        <f t="shared" si="3"/>
        <v/>
      </c>
    </row>
    <row r="277" spans="2:8" x14ac:dyDescent="0.2">
      <c r="B277" s="47"/>
      <c r="C277" s="12"/>
      <c r="D277" s="13"/>
      <c r="E277" s="13"/>
      <c r="F277" s="13"/>
      <c r="G277" s="14"/>
      <c r="H277" s="15" t="str">
        <f t="shared" si="3"/>
        <v/>
      </c>
    </row>
    <row r="278" spans="2:8" x14ac:dyDescent="0.2">
      <c r="B278" s="153"/>
      <c r="C278" s="57"/>
      <c r="D278" s="19"/>
      <c r="E278" s="13"/>
      <c r="F278" s="13"/>
      <c r="G278" s="14"/>
      <c r="H278" s="15" t="str">
        <f t="shared" si="3"/>
        <v/>
      </c>
    </row>
    <row r="279" spans="2:8" x14ac:dyDescent="0.2">
      <c r="B279" s="51"/>
      <c r="C279" s="12"/>
      <c r="D279" s="13"/>
      <c r="E279" s="13"/>
      <c r="F279" s="13"/>
      <c r="G279" s="14"/>
      <c r="H279" s="15" t="str">
        <f t="shared" si="3"/>
        <v/>
      </c>
    </row>
    <row r="280" spans="2:8" x14ac:dyDescent="0.2">
      <c r="B280" s="72"/>
      <c r="C280" s="12"/>
      <c r="D280" s="13"/>
      <c r="E280" s="19"/>
      <c r="F280" s="20"/>
      <c r="G280" s="21"/>
      <c r="H280" s="15" t="str">
        <f t="shared" si="3"/>
        <v/>
      </c>
    </row>
    <row r="281" spans="2:8" x14ac:dyDescent="0.2">
      <c r="B281" s="51"/>
      <c r="C281" s="12"/>
      <c r="D281" s="13"/>
      <c r="E281" s="13"/>
      <c r="F281" s="23"/>
      <c r="G281" s="14"/>
      <c r="H281" s="15" t="str">
        <f t="shared" si="3"/>
        <v/>
      </c>
    </row>
    <row r="282" spans="2:8" x14ac:dyDescent="0.2">
      <c r="B282" s="51"/>
      <c r="C282" s="12"/>
      <c r="D282" s="13"/>
      <c r="E282" s="13"/>
      <c r="F282" s="23"/>
      <c r="G282" s="52"/>
      <c r="H282" s="15" t="str">
        <f t="shared" si="3"/>
        <v/>
      </c>
    </row>
    <row r="283" spans="2:8" x14ac:dyDescent="0.2">
      <c r="B283" s="51"/>
      <c r="C283" s="12"/>
      <c r="D283" s="13"/>
      <c r="E283" s="13"/>
      <c r="F283" s="23"/>
      <c r="G283" s="14"/>
      <c r="H283" s="15" t="str">
        <f t="shared" si="3"/>
        <v/>
      </c>
    </row>
    <row r="284" spans="2:8" x14ac:dyDescent="0.2">
      <c r="B284" s="47"/>
      <c r="C284" s="86"/>
      <c r="D284" s="13"/>
      <c r="E284" s="53"/>
      <c r="F284" s="23"/>
      <c r="G284" s="54"/>
      <c r="H284" s="15" t="str">
        <f t="shared" si="3"/>
        <v/>
      </c>
    </row>
    <row r="285" spans="2:8" x14ac:dyDescent="0.2">
      <c r="B285" s="47"/>
      <c r="C285" s="12"/>
      <c r="D285" s="13"/>
      <c r="E285" s="53"/>
      <c r="F285" s="23"/>
      <c r="G285" s="54"/>
      <c r="H285" s="15" t="str">
        <f t="shared" si="3"/>
        <v/>
      </c>
    </row>
    <row r="286" spans="2:8" x14ac:dyDescent="0.2">
      <c r="B286" s="51"/>
      <c r="C286" s="12"/>
      <c r="D286" s="13"/>
      <c r="E286" s="53"/>
      <c r="F286" s="23"/>
      <c r="G286" s="56"/>
      <c r="H286" s="15" t="str">
        <f t="shared" si="3"/>
        <v/>
      </c>
    </row>
    <row r="287" spans="2:8" x14ac:dyDescent="0.2">
      <c r="B287" s="51"/>
      <c r="C287" s="12"/>
      <c r="D287" s="13"/>
      <c r="E287" s="53"/>
      <c r="F287" s="23"/>
      <c r="G287" s="54"/>
      <c r="H287" s="15" t="str">
        <f t="shared" si="3"/>
        <v/>
      </c>
    </row>
    <row r="288" spans="2:8" x14ac:dyDescent="0.2">
      <c r="B288" s="72"/>
      <c r="C288" s="12"/>
      <c r="D288" s="13"/>
      <c r="E288" s="53"/>
      <c r="F288" s="23"/>
      <c r="G288" s="52"/>
      <c r="H288" s="15" t="str">
        <f t="shared" si="3"/>
        <v/>
      </c>
    </row>
    <row r="289" spans="2:9" x14ac:dyDescent="0.2">
      <c r="B289" s="51"/>
      <c r="C289" s="12"/>
      <c r="D289" s="13"/>
      <c r="E289" s="53"/>
      <c r="F289" s="23"/>
      <c r="G289" s="54"/>
      <c r="H289" s="15" t="str">
        <f t="shared" si="3"/>
        <v/>
      </c>
    </row>
    <row r="290" spans="2:9" x14ac:dyDescent="0.2">
      <c r="B290" s="51"/>
      <c r="C290" s="12"/>
      <c r="D290" s="13"/>
      <c r="E290" s="13"/>
      <c r="F290" s="23"/>
      <c r="G290" s="14"/>
      <c r="H290" s="15" t="str">
        <f t="shared" si="3"/>
        <v/>
      </c>
    </row>
    <row r="291" spans="2:9" x14ac:dyDescent="0.2">
      <c r="B291" s="51"/>
      <c r="C291" s="12"/>
      <c r="D291" s="13"/>
      <c r="E291" s="13"/>
      <c r="F291" s="23"/>
      <c r="G291" s="14"/>
      <c r="H291" s="15" t="str">
        <f t="shared" si="3"/>
        <v/>
      </c>
    </row>
    <row r="292" spans="2:9" x14ac:dyDescent="0.2">
      <c r="B292" s="47"/>
      <c r="C292" s="12"/>
      <c r="D292" s="13"/>
      <c r="E292" s="13"/>
      <c r="F292" s="23"/>
      <c r="G292" s="56"/>
      <c r="H292" s="15" t="str">
        <f t="shared" si="3"/>
        <v/>
      </c>
    </row>
    <row r="293" spans="2:9" x14ac:dyDescent="0.2">
      <c r="B293" s="47"/>
      <c r="C293" s="12"/>
      <c r="D293" s="19"/>
      <c r="E293" s="13"/>
      <c r="F293" s="23"/>
      <c r="G293" s="56"/>
      <c r="H293" s="15" t="str">
        <f t="shared" si="3"/>
        <v/>
      </c>
    </row>
    <row r="294" spans="2:9" x14ac:dyDescent="0.2">
      <c r="B294" s="47"/>
      <c r="C294" s="12"/>
      <c r="D294" s="13"/>
      <c r="E294" s="13"/>
      <c r="F294" s="23"/>
      <c r="G294" s="56"/>
      <c r="H294" s="15" t="str">
        <f t="shared" si="3"/>
        <v/>
      </c>
    </row>
    <row r="295" spans="2:9" x14ac:dyDescent="0.2">
      <c r="B295" s="47"/>
      <c r="C295" s="12"/>
      <c r="D295" s="19"/>
      <c r="E295" s="13"/>
      <c r="F295" s="23"/>
      <c r="G295" s="56"/>
      <c r="H295" s="15" t="str">
        <f t="shared" si="3"/>
        <v/>
      </c>
    </row>
    <row r="296" spans="2:9" x14ac:dyDescent="0.2">
      <c r="B296" s="47"/>
      <c r="C296" s="12"/>
      <c r="D296" s="13"/>
      <c r="E296" s="13"/>
      <c r="F296" s="23"/>
      <c r="G296" s="56"/>
      <c r="H296" s="15" t="str">
        <f>IF(D296="","",F296*G296)</f>
        <v/>
      </c>
    </row>
    <row r="297" spans="2:9" x14ac:dyDescent="0.2">
      <c r="B297" s="47"/>
      <c r="C297" s="12"/>
      <c r="D297" s="13"/>
      <c r="E297" s="13"/>
      <c r="F297" s="23"/>
      <c r="G297" s="56"/>
      <c r="H297" s="15"/>
    </row>
    <row r="298" spans="2:9" x14ac:dyDescent="0.2">
      <c r="B298" s="47"/>
      <c r="C298" s="12"/>
      <c r="D298" s="13"/>
      <c r="E298" s="13"/>
      <c r="F298" s="23"/>
      <c r="G298" s="56"/>
      <c r="H298" s="15"/>
    </row>
    <row r="299" spans="2:9" x14ac:dyDescent="0.2">
      <c r="B299" s="47"/>
      <c r="C299" s="12"/>
      <c r="D299" s="13"/>
      <c r="E299" s="13"/>
      <c r="F299" s="23"/>
      <c r="G299" s="56"/>
      <c r="H299" s="15"/>
    </row>
    <row r="300" spans="2:9" x14ac:dyDescent="0.2">
      <c r="B300" s="47"/>
      <c r="C300" s="12"/>
      <c r="D300" s="13"/>
      <c r="E300" s="13"/>
      <c r="F300" s="23"/>
      <c r="G300" s="56"/>
      <c r="H300" s="15"/>
    </row>
    <row r="301" spans="2:9" x14ac:dyDescent="0.2">
      <c r="B301" s="47"/>
      <c r="C301" s="12"/>
      <c r="D301" s="13"/>
      <c r="E301" s="13"/>
      <c r="F301" s="23"/>
      <c r="G301" s="56"/>
      <c r="H301" s="15"/>
    </row>
    <row r="302" spans="2:9" x14ac:dyDescent="0.2">
      <c r="B302" s="47"/>
      <c r="C302" s="12"/>
      <c r="D302" s="19"/>
      <c r="E302" s="13"/>
      <c r="F302" s="23"/>
      <c r="G302" s="56"/>
      <c r="H302" s="15" t="str">
        <f>IF(D302="","",F302*G302)</f>
        <v/>
      </c>
    </row>
    <row r="303" spans="2:9" s="27" customFormat="1" ht="19.5" customHeight="1" x14ac:dyDescent="0.2">
      <c r="B303" s="87" t="str">
        <f>$B$10</f>
        <v>C10.1</v>
      </c>
      <c r="C303" s="29" t="s">
        <v>12</v>
      </c>
      <c r="D303" s="30"/>
      <c r="E303" s="30"/>
      <c r="F303" s="92"/>
      <c r="G303" s="30"/>
      <c r="H303" s="31">
        <f>SUM(H250:H302)</f>
        <v>0</v>
      </c>
      <c r="I303" s="32"/>
    </row>
    <row r="304" spans="2:9" x14ac:dyDescent="0.2">
      <c r="B304" s="184" t="str">
        <f>Client1</f>
        <v>Province of KwaZulu-Natal</v>
      </c>
      <c r="C304" s="184"/>
      <c r="D304" s="184"/>
      <c r="E304" s="184"/>
      <c r="F304" s="185" t="str">
        <f>"Contract No. "&amp;ContractNo</f>
        <v>Contract No. ZNB 01581/00000/00/HOD/INF/22/T</v>
      </c>
      <c r="G304" s="185"/>
      <c r="H304" s="185"/>
    </row>
    <row r="305" spans="2:9" x14ac:dyDescent="0.2">
      <c r="B305" s="184" t="str">
        <f>Client2</f>
        <v>Department of Transport</v>
      </c>
      <c r="C305" s="184"/>
      <c r="D305" s="184"/>
      <c r="E305" s="184"/>
      <c r="F305" s="185"/>
      <c r="G305" s="185"/>
      <c r="H305" s="185"/>
    </row>
    <row r="306" spans="2:9" x14ac:dyDescent="0.2">
      <c r="B306" s="187"/>
      <c r="C306" s="187"/>
      <c r="D306" s="187"/>
      <c r="E306" s="187"/>
      <c r="F306" s="186"/>
      <c r="G306" s="186"/>
      <c r="H306" s="186"/>
    </row>
    <row r="307" spans="2:9" x14ac:dyDescent="0.2">
      <c r="B307" s="188" t="s">
        <v>7</v>
      </c>
      <c r="C307" s="189"/>
      <c r="D307" s="189"/>
      <c r="E307" s="189"/>
      <c r="F307" s="189"/>
      <c r="G307" s="189"/>
      <c r="H307" s="204" t="str">
        <f>$H$4</f>
        <v>CHAPTER C10.1</v>
      </c>
      <c r="I307" s="5"/>
    </row>
    <row r="308" spans="2:9" x14ac:dyDescent="0.2">
      <c r="B308" s="193" t="str">
        <f>ContractDescription</f>
        <v>THE RESEAL OF MAIN ROAD P209  FROM KM 0.000 TO KM 6,00 IN THE LADYSMITH REGION</v>
      </c>
      <c r="C308" s="194"/>
      <c r="D308" s="194"/>
      <c r="E308" s="194"/>
      <c r="F308" s="194"/>
      <c r="G308" s="194"/>
      <c r="H308" s="185"/>
      <c r="I308" s="6"/>
    </row>
    <row r="309" spans="2:9" x14ac:dyDescent="0.2">
      <c r="B309" s="193"/>
      <c r="C309" s="194"/>
      <c r="D309" s="194"/>
      <c r="E309" s="194"/>
      <c r="F309" s="194"/>
      <c r="G309" s="194"/>
      <c r="H309" s="185"/>
      <c r="I309" s="6"/>
    </row>
    <row r="310" spans="2:9" x14ac:dyDescent="0.2">
      <c r="B310" s="195"/>
      <c r="C310" s="196"/>
      <c r="D310" s="196"/>
      <c r="E310" s="196"/>
      <c r="F310" s="196"/>
      <c r="G310" s="196"/>
      <c r="H310" s="186"/>
      <c r="I310" s="6"/>
    </row>
    <row r="311" spans="2:9" s="7" customFormat="1" ht="24.95" customHeight="1" x14ac:dyDescent="0.2">
      <c r="B311" s="61" t="s">
        <v>0</v>
      </c>
      <c r="C311" s="9" t="s">
        <v>1</v>
      </c>
      <c r="D311" s="9" t="s">
        <v>2</v>
      </c>
      <c r="E311" s="9" t="s">
        <v>8</v>
      </c>
      <c r="F311" s="9" t="s">
        <v>3</v>
      </c>
      <c r="G311" s="9" t="s">
        <v>4</v>
      </c>
      <c r="H311" s="9" t="s">
        <v>5</v>
      </c>
      <c r="I311" s="10"/>
    </row>
    <row r="312" spans="2:9" s="27" customFormat="1" ht="19.5" customHeight="1" x14ac:dyDescent="0.2">
      <c r="B312" s="67"/>
      <c r="C312" s="29" t="s">
        <v>25</v>
      </c>
      <c r="D312" s="30"/>
      <c r="E312" s="30"/>
      <c r="F312" s="92"/>
      <c r="G312" s="30"/>
      <c r="H312" s="31">
        <f>H303</f>
        <v>0</v>
      </c>
      <c r="I312" s="32"/>
    </row>
    <row r="313" spans="2:9" x14ac:dyDescent="0.2">
      <c r="B313" s="47"/>
      <c r="C313" s="12"/>
      <c r="D313" s="19"/>
      <c r="E313" s="13"/>
      <c r="F313" s="23"/>
      <c r="G313" s="56"/>
      <c r="H313" s="15"/>
    </row>
    <row r="314" spans="2:9" x14ac:dyDescent="0.2">
      <c r="B314" s="88"/>
      <c r="C314" s="12"/>
      <c r="D314" s="13"/>
      <c r="E314" s="13"/>
      <c r="F314" s="23"/>
      <c r="G314" s="56"/>
      <c r="H314" s="15" t="str">
        <f t="shared" ref="H314:H320" si="4">IF(D314="","",F314*G314)</f>
        <v/>
      </c>
    </row>
    <row r="315" spans="2:9" x14ac:dyDescent="0.2">
      <c r="B315" s="47"/>
      <c r="C315" s="12"/>
      <c r="D315" s="19"/>
      <c r="E315" s="13"/>
      <c r="F315" s="23"/>
      <c r="G315" s="56"/>
      <c r="H315" s="15" t="str">
        <f t="shared" si="4"/>
        <v/>
      </c>
    </row>
    <row r="316" spans="2:9" x14ac:dyDescent="0.2">
      <c r="B316" s="47"/>
      <c r="C316" s="12"/>
      <c r="D316" s="13"/>
      <c r="E316" s="13"/>
      <c r="F316" s="23"/>
      <c r="G316" s="56"/>
      <c r="H316" s="15" t="str">
        <f t="shared" si="4"/>
        <v/>
      </c>
    </row>
    <row r="317" spans="2:9" x14ac:dyDescent="0.2">
      <c r="B317" s="47"/>
      <c r="C317" s="12"/>
      <c r="D317" s="19"/>
      <c r="E317" s="13"/>
      <c r="F317" s="23"/>
      <c r="G317" s="56"/>
      <c r="H317" s="15" t="str">
        <f t="shared" si="4"/>
        <v/>
      </c>
    </row>
    <row r="318" spans="2:9" x14ac:dyDescent="0.2">
      <c r="B318" s="47"/>
      <c r="C318" s="12"/>
      <c r="D318" s="13"/>
      <c r="E318" s="13"/>
      <c r="F318" s="23"/>
      <c r="G318" s="56"/>
      <c r="H318" s="15" t="str">
        <f t="shared" si="4"/>
        <v/>
      </c>
    </row>
    <row r="319" spans="2:9" x14ac:dyDescent="0.2">
      <c r="B319" s="51"/>
      <c r="C319" s="12"/>
      <c r="D319" s="13"/>
      <c r="E319" s="13"/>
      <c r="F319" s="23"/>
      <c r="G319" s="56"/>
      <c r="H319" s="15" t="str">
        <f t="shared" si="4"/>
        <v/>
      </c>
    </row>
    <row r="320" spans="2:9" x14ac:dyDescent="0.2">
      <c r="B320" s="47"/>
      <c r="C320" s="12"/>
      <c r="D320" s="13"/>
      <c r="E320" s="13"/>
      <c r="F320" s="23"/>
      <c r="G320" s="52"/>
      <c r="H320" s="15" t="str">
        <f t="shared" si="4"/>
        <v/>
      </c>
    </row>
    <row r="321" spans="2:8" x14ac:dyDescent="0.2">
      <c r="B321" s="47"/>
      <c r="C321" s="12"/>
      <c r="D321" s="13"/>
      <c r="E321" s="155"/>
      <c r="F321" s="156"/>
      <c r="G321" s="52"/>
      <c r="H321" s="15"/>
    </row>
    <row r="322" spans="2:8" x14ac:dyDescent="0.2">
      <c r="B322" s="88"/>
      <c r="C322" s="48"/>
      <c r="D322" s="13"/>
      <c r="F322" s="157"/>
      <c r="G322" s="43"/>
      <c r="H322" s="15" t="str">
        <f t="shared" ref="H322:H334" si="5">IF(D322="","",F322*G322)</f>
        <v/>
      </c>
    </row>
    <row r="323" spans="2:8" x14ac:dyDescent="0.2">
      <c r="B323" s="47"/>
      <c r="C323" s="12"/>
      <c r="D323" s="13"/>
      <c r="E323" s="13"/>
      <c r="F323" s="13"/>
      <c r="G323" s="14"/>
      <c r="H323" s="15" t="str">
        <f t="shared" si="5"/>
        <v/>
      </c>
    </row>
    <row r="324" spans="2:8" x14ac:dyDescent="0.2">
      <c r="B324" s="47"/>
      <c r="C324" s="86"/>
      <c r="D324" s="13"/>
      <c r="E324" s="13"/>
      <c r="F324" s="13"/>
      <c r="G324" s="14"/>
      <c r="H324" s="15" t="str">
        <f t="shared" si="5"/>
        <v/>
      </c>
    </row>
    <row r="325" spans="2:8" x14ac:dyDescent="0.2">
      <c r="B325" s="47"/>
      <c r="C325" s="12"/>
      <c r="D325" s="13"/>
      <c r="E325" s="13"/>
      <c r="F325" s="13"/>
      <c r="G325" s="14"/>
      <c r="H325" s="15" t="str">
        <f t="shared" si="5"/>
        <v/>
      </c>
    </row>
    <row r="326" spans="2:8" x14ac:dyDescent="0.2">
      <c r="B326" s="153"/>
      <c r="C326" s="57"/>
      <c r="D326" s="13"/>
      <c r="E326" s="13"/>
      <c r="F326" s="13"/>
      <c r="G326" s="14"/>
      <c r="H326" s="15" t="str">
        <f t="shared" si="5"/>
        <v/>
      </c>
    </row>
    <row r="327" spans="2:8" x14ac:dyDescent="0.2">
      <c r="B327" s="51"/>
      <c r="C327" s="12"/>
      <c r="D327" s="13"/>
      <c r="E327" s="13"/>
      <c r="F327" s="13"/>
      <c r="G327" s="14"/>
      <c r="H327" s="15" t="str">
        <f t="shared" si="5"/>
        <v/>
      </c>
    </row>
    <row r="328" spans="2:8" x14ac:dyDescent="0.2">
      <c r="B328" s="72"/>
      <c r="C328" s="12"/>
      <c r="D328" s="13"/>
      <c r="E328" s="19"/>
      <c r="F328" s="20"/>
      <c r="G328" s="21"/>
      <c r="H328" s="15" t="str">
        <f t="shared" si="5"/>
        <v/>
      </c>
    </row>
    <row r="329" spans="2:8" x14ac:dyDescent="0.2">
      <c r="B329" s="51"/>
      <c r="C329" s="12"/>
      <c r="D329" s="13"/>
      <c r="E329" s="13"/>
      <c r="F329" s="23"/>
      <c r="G329" s="14"/>
      <c r="H329" s="15" t="str">
        <f t="shared" si="5"/>
        <v/>
      </c>
    </row>
    <row r="330" spans="2:8" x14ac:dyDescent="0.2">
      <c r="B330" s="51"/>
      <c r="C330" s="12"/>
      <c r="D330" s="13"/>
      <c r="E330" s="13"/>
      <c r="F330" s="23"/>
      <c r="G330" s="52"/>
      <c r="H330" s="15" t="str">
        <f t="shared" si="5"/>
        <v/>
      </c>
    </row>
    <row r="331" spans="2:8" x14ac:dyDescent="0.2">
      <c r="B331" s="51"/>
      <c r="C331" s="12"/>
      <c r="D331" s="13"/>
      <c r="E331" s="13"/>
      <c r="F331" s="23"/>
      <c r="G331" s="14"/>
      <c r="H331" s="15" t="str">
        <f t="shared" si="5"/>
        <v/>
      </c>
    </row>
    <row r="332" spans="2:8" x14ac:dyDescent="0.2">
      <c r="B332" s="47"/>
      <c r="C332" s="86"/>
      <c r="D332" s="13"/>
      <c r="E332" s="53"/>
      <c r="F332" s="23"/>
      <c r="G332" s="54"/>
      <c r="H332" s="15" t="str">
        <f t="shared" si="5"/>
        <v/>
      </c>
    </row>
    <row r="333" spans="2:8" x14ac:dyDescent="0.2">
      <c r="B333" s="47"/>
      <c r="C333" s="12"/>
      <c r="D333" s="13"/>
      <c r="E333" s="53"/>
      <c r="F333" s="23"/>
      <c r="G333" s="54"/>
      <c r="H333" s="15" t="str">
        <f t="shared" si="5"/>
        <v/>
      </c>
    </row>
    <row r="334" spans="2:8" x14ac:dyDescent="0.2">
      <c r="B334" s="51"/>
      <c r="C334" s="12"/>
      <c r="D334" s="13"/>
      <c r="E334" s="53"/>
      <c r="F334" s="102"/>
      <c r="G334" s="56"/>
      <c r="H334" s="15" t="str">
        <f t="shared" si="5"/>
        <v/>
      </c>
    </row>
    <row r="335" spans="2:8" x14ac:dyDescent="0.2">
      <c r="B335" s="51"/>
      <c r="C335" s="12"/>
      <c r="D335" s="13"/>
      <c r="E335" s="53"/>
      <c r="F335" s="23"/>
      <c r="G335" s="56"/>
      <c r="H335" s="15"/>
    </row>
    <row r="336" spans="2:8" x14ac:dyDescent="0.2">
      <c r="B336" s="51"/>
      <c r="C336" s="12"/>
      <c r="D336" s="13"/>
      <c r="E336" s="53"/>
      <c r="F336" s="23"/>
      <c r="G336" s="56"/>
      <c r="H336" s="15"/>
    </row>
    <row r="337" spans="2:8" x14ac:dyDescent="0.2">
      <c r="B337" s="51"/>
      <c r="C337" s="12"/>
      <c r="D337" s="13"/>
      <c r="E337" s="53"/>
      <c r="F337" s="23"/>
      <c r="G337" s="56"/>
      <c r="H337" s="15"/>
    </row>
    <row r="338" spans="2:8" x14ac:dyDescent="0.2">
      <c r="B338" s="51"/>
      <c r="C338" s="12"/>
      <c r="D338" s="13"/>
      <c r="E338" s="53"/>
      <c r="F338" s="23"/>
      <c r="G338" s="56"/>
      <c r="H338" s="15"/>
    </row>
    <row r="339" spans="2:8" x14ac:dyDescent="0.2">
      <c r="B339" s="51"/>
      <c r="C339" s="12"/>
      <c r="D339" s="13"/>
      <c r="E339" s="53"/>
      <c r="F339" s="23"/>
      <c r="G339" s="56"/>
      <c r="H339" s="15"/>
    </row>
    <row r="340" spans="2:8" x14ac:dyDescent="0.2">
      <c r="B340" s="51"/>
      <c r="C340" s="12"/>
      <c r="D340" s="13"/>
      <c r="E340" s="53"/>
      <c r="F340" s="23"/>
      <c r="G340" s="56"/>
      <c r="H340" s="15"/>
    </row>
    <row r="341" spans="2:8" x14ac:dyDescent="0.2">
      <c r="B341" s="51"/>
      <c r="C341" s="12"/>
      <c r="D341" s="13"/>
      <c r="E341" s="53"/>
      <c r="F341" s="23"/>
      <c r="G341" s="56"/>
      <c r="H341" s="15"/>
    </row>
    <row r="342" spans="2:8" x14ac:dyDescent="0.2">
      <c r="B342" s="51"/>
      <c r="C342" s="12"/>
      <c r="D342" s="13"/>
      <c r="E342" s="53"/>
      <c r="F342" s="23"/>
      <c r="G342" s="56"/>
      <c r="H342" s="15"/>
    </row>
    <row r="343" spans="2:8" x14ac:dyDescent="0.2">
      <c r="B343" s="51"/>
      <c r="C343" s="12"/>
      <c r="D343" s="13"/>
      <c r="E343" s="53"/>
      <c r="F343" s="23"/>
      <c r="G343" s="56"/>
      <c r="H343" s="15"/>
    </row>
    <row r="344" spans="2:8" x14ac:dyDescent="0.2">
      <c r="B344" s="51"/>
      <c r="C344" s="12"/>
      <c r="D344" s="13"/>
      <c r="E344" s="53"/>
      <c r="F344" s="23"/>
      <c r="G344" s="56"/>
      <c r="H344" s="15"/>
    </row>
    <row r="345" spans="2:8" x14ac:dyDescent="0.2">
      <c r="B345" s="51"/>
      <c r="C345" s="12"/>
      <c r="D345" s="13"/>
      <c r="E345" s="53"/>
      <c r="F345" s="23"/>
      <c r="G345" s="56"/>
      <c r="H345" s="15"/>
    </row>
    <row r="346" spans="2:8" x14ac:dyDescent="0.2">
      <c r="B346" s="51"/>
      <c r="C346" s="12"/>
      <c r="D346" s="13"/>
      <c r="E346" s="53"/>
      <c r="F346" s="23"/>
      <c r="G346" s="56"/>
      <c r="H346" s="15"/>
    </row>
    <row r="347" spans="2:8" x14ac:dyDescent="0.2">
      <c r="B347" s="51"/>
      <c r="C347" s="12"/>
      <c r="D347" s="13"/>
      <c r="E347" s="53"/>
      <c r="F347" s="23"/>
      <c r="G347" s="56"/>
      <c r="H347" s="15"/>
    </row>
    <row r="348" spans="2:8" x14ac:dyDescent="0.2">
      <c r="B348" s="51"/>
      <c r="C348" s="12"/>
      <c r="D348" s="13"/>
      <c r="E348" s="53"/>
      <c r="F348" s="23"/>
      <c r="G348" s="56"/>
      <c r="H348" s="15"/>
    </row>
    <row r="349" spans="2:8" x14ac:dyDescent="0.2">
      <c r="B349" s="51"/>
      <c r="C349" s="12"/>
      <c r="D349" s="13"/>
      <c r="E349" s="53"/>
      <c r="F349" s="23"/>
      <c r="G349" s="56"/>
      <c r="H349" s="15"/>
    </row>
    <row r="350" spans="2:8" x14ac:dyDescent="0.2">
      <c r="B350" s="51"/>
      <c r="C350" s="12"/>
      <c r="D350" s="13"/>
      <c r="E350" s="53"/>
      <c r="F350" s="23"/>
      <c r="G350" s="56"/>
      <c r="H350" s="15"/>
    </row>
    <row r="351" spans="2:8" x14ac:dyDescent="0.2">
      <c r="B351" s="51"/>
      <c r="C351" s="12"/>
      <c r="D351" s="13"/>
      <c r="E351" s="53"/>
      <c r="F351" s="23"/>
      <c r="G351" s="56"/>
      <c r="H351" s="15"/>
    </row>
    <row r="352" spans="2:8" x14ac:dyDescent="0.2">
      <c r="B352" s="51"/>
      <c r="C352" s="12"/>
      <c r="D352" s="13"/>
      <c r="E352" s="53"/>
      <c r="F352" s="23"/>
      <c r="G352" s="56"/>
      <c r="H352" s="15"/>
    </row>
    <row r="353" spans="2:8" x14ac:dyDescent="0.2">
      <c r="B353" s="51"/>
      <c r="C353" s="12"/>
      <c r="D353" s="13"/>
      <c r="E353" s="53"/>
      <c r="F353" s="23"/>
      <c r="G353" s="56"/>
      <c r="H353" s="15"/>
    </row>
    <row r="354" spans="2:8" x14ac:dyDescent="0.2">
      <c r="B354" s="51"/>
      <c r="C354" s="12"/>
      <c r="D354" s="13"/>
      <c r="E354" s="53"/>
      <c r="F354" s="23"/>
      <c r="G354" s="56"/>
      <c r="H354" s="15"/>
    </row>
    <row r="355" spans="2:8" x14ac:dyDescent="0.2">
      <c r="B355" s="51"/>
      <c r="C355" s="12"/>
      <c r="D355" s="13"/>
      <c r="E355" s="53"/>
      <c r="F355" s="23"/>
      <c r="G355" s="56"/>
      <c r="H355" s="15"/>
    </row>
    <row r="356" spans="2:8" x14ac:dyDescent="0.2">
      <c r="B356" s="51"/>
      <c r="C356" s="12"/>
      <c r="D356" s="13"/>
      <c r="E356" s="53"/>
      <c r="F356" s="23"/>
      <c r="G356" s="56"/>
      <c r="H356" s="15"/>
    </row>
    <row r="357" spans="2:8" x14ac:dyDescent="0.2">
      <c r="B357" s="51"/>
      <c r="C357" s="12"/>
      <c r="D357" s="13"/>
      <c r="E357" s="53"/>
      <c r="F357" s="23"/>
      <c r="G357" s="56"/>
      <c r="H357" s="15"/>
    </row>
    <row r="358" spans="2:8" x14ac:dyDescent="0.2">
      <c r="B358" s="51"/>
      <c r="C358" s="12"/>
      <c r="D358" s="13"/>
      <c r="E358" s="53"/>
      <c r="F358" s="23"/>
      <c r="G358" s="56"/>
      <c r="H358" s="15"/>
    </row>
    <row r="359" spans="2:8" x14ac:dyDescent="0.2">
      <c r="B359" s="51"/>
      <c r="C359" s="12"/>
      <c r="D359" s="13"/>
      <c r="E359" s="53"/>
      <c r="F359" s="23"/>
      <c r="G359" s="56"/>
      <c r="H359" s="15"/>
    </row>
    <row r="360" spans="2:8" x14ac:dyDescent="0.2">
      <c r="B360" s="51"/>
      <c r="C360" s="12"/>
      <c r="D360" s="13"/>
      <c r="E360" s="53"/>
      <c r="F360" s="23"/>
      <c r="G360" s="56"/>
      <c r="H360" s="15"/>
    </row>
    <row r="361" spans="2:8" x14ac:dyDescent="0.2">
      <c r="B361" s="51"/>
      <c r="C361" s="12"/>
      <c r="D361" s="13"/>
      <c r="E361" s="53"/>
      <c r="F361" s="23"/>
      <c r="G361" s="56"/>
      <c r="H361" s="15"/>
    </row>
    <row r="362" spans="2:8" x14ac:dyDescent="0.2">
      <c r="B362" s="51"/>
      <c r="C362" s="12"/>
      <c r="D362" s="13"/>
      <c r="E362" s="53"/>
      <c r="F362" s="23"/>
      <c r="G362" s="56"/>
      <c r="H362" s="15"/>
    </row>
    <row r="363" spans="2:8" x14ac:dyDescent="0.2">
      <c r="B363" s="51"/>
      <c r="C363" s="12"/>
      <c r="D363" s="13"/>
      <c r="E363" s="53"/>
      <c r="F363" s="23"/>
      <c r="G363" s="56"/>
      <c r="H363" s="15"/>
    </row>
    <row r="364" spans="2:8" x14ac:dyDescent="0.2">
      <c r="B364" s="51"/>
      <c r="C364" s="12"/>
      <c r="D364" s="13"/>
      <c r="E364" s="53"/>
      <c r="F364" s="23"/>
      <c r="G364" s="56"/>
      <c r="H364" s="15"/>
    </row>
    <row r="365" spans="2:8" x14ac:dyDescent="0.2">
      <c r="B365" s="51"/>
      <c r="C365" s="12"/>
      <c r="D365" s="13"/>
      <c r="E365" s="53"/>
      <c r="F365" s="23"/>
      <c r="G365" s="56"/>
      <c r="H365" s="15"/>
    </row>
    <row r="366" spans="2:8" x14ac:dyDescent="0.2">
      <c r="B366" s="51"/>
      <c r="C366" s="12"/>
      <c r="D366" s="13"/>
      <c r="E366" s="53"/>
      <c r="F366" s="23"/>
      <c r="G366" s="56"/>
      <c r="H366" s="15"/>
    </row>
    <row r="367" spans="2:8" x14ac:dyDescent="0.2">
      <c r="B367" s="51"/>
      <c r="C367" s="12"/>
      <c r="D367" s="13"/>
      <c r="E367" s="53"/>
      <c r="F367" s="23"/>
      <c r="G367" s="54"/>
      <c r="H367" s="15" t="str">
        <f>IF(D367="","",F367*G367)</f>
        <v/>
      </c>
    </row>
    <row r="368" spans="2:8" x14ac:dyDescent="0.2">
      <c r="B368" s="72"/>
      <c r="C368" s="12"/>
      <c r="D368" s="13"/>
      <c r="E368" s="53"/>
      <c r="F368" s="23"/>
      <c r="G368" s="52"/>
      <c r="H368" s="15" t="str">
        <f>IF(D368="","",F368*G368)</f>
        <v/>
      </c>
    </row>
    <row r="369" spans="2:9" x14ac:dyDescent="0.2">
      <c r="B369" s="47"/>
      <c r="C369" s="12"/>
      <c r="D369" s="13"/>
      <c r="E369" s="13"/>
      <c r="F369" s="23"/>
      <c r="G369" s="56"/>
      <c r="H369" s="15" t="str">
        <f>IF(D369="","",F369*G369)</f>
        <v/>
      </c>
    </row>
    <row r="370" spans="2:9" x14ac:dyDescent="0.2">
      <c r="B370" s="18"/>
      <c r="C370" s="12"/>
      <c r="D370" s="19"/>
      <c r="E370" s="13"/>
      <c r="F370" s="23"/>
      <c r="G370" s="56"/>
      <c r="H370" s="15" t="str">
        <f>IF(D370="","",F370*G370)</f>
        <v/>
      </c>
    </row>
    <row r="371" spans="2:9" x14ac:dyDescent="0.2">
      <c r="B371" s="18"/>
      <c r="C371" s="12"/>
      <c r="D371" s="13"/>
      <c r="E371" s="13"/>
      <c r="F371" s="23"/>
      <c r="G371" s="56"/>
      <c r="H371" s="15" t="str">
        <f>IF(D371="","",F371*G371)</f>
        <v/>
      </c>
    </row>
    <row r="372" spans="2:9" s="27" customFormat="1" ht="24.75" customHeight="1" x14ac:dyDescent="0.2">
      <c r="B372" s="70" t="str">
        <f>$B$10</f>
        <v>C10.1</v>
      </c>
      <c r="C372" s="29" t="s">
        <v>213</v>
      </c>
      <c r="D372" s="30"/>
      <c r="E372" s="30"/>
      <c r="F372" s="92"/>
      <c r="G372" s="30"/>
      <c r="H372" s="31">
        <f>SUM(H312:H371)</f>
        <v>0</v>
      </c>
      <c r="I372" s="32"/>
    </row>
  </sheetData>
  <mergeCells count="32">
    <mergeCell ref="F1:H1"/>
    <mergeCell ref="H4:H7"/>
    <mergeCell ref="B4:G4"/>
    <mergeCell ref="B5:G7"/>
    <mergeCell ref="B108:E108"/>
    <mergeCell ref="F108:H110"/>
    <mergeCell ref="B109:E109"/>
    <mergeCell ref="B110:E110"/>
    <mergeCell ref="B111:G111"/>
    <mergeCell ref="H111:H114"/>
    <mergeCell ref="B112:G114"/>
    <mergeCell ref="B175:E175"/>
    <mergeCell ref="F175:H177"/>
    <mergeCell ref="B176:E176"/>
    <mergeCell ref="B177:E177"/>
    <mergeCell ref="B178:G178"/>
    <mergeCell ref="H178:H181"/>
    <mergeCell ref="B179:G181"/>
    <mergeCell ref="B242:E242"/>
    <mergeCell ref="F242:H244"/>
    <mergeCell ref="B243:E243"/>
    <mergeCell ref="B244:E244"/>
    <mergeCell ref="B307:G307"/>
    <mergeCell ref="H307:H310"/>
    <mergeCell ref="B308:G310"/>
    <mergeCell ref="B245:G245"/>
    <mergeCell ref="H245:H248"/>
    <mergeCell ref="B246:G248"/>
    <mergeCell ref="B304:E304"/>
    <mergeCell ref="F304:H306"/>
    <mergeCell ref="B305:E305"/>
    <mergeCell ref="B306:E306"/>
  </mergeCells>
  <pageMargins left="0.43307086614173229" right="0.31496062992125984" top="0.43307086614173229" bottom="0.62992125984251968" header="0.35433070866141736" footer="0.31496062992125984"/>
  <pageSetup paperSize="9" scale="77" firstPageNumber="0" orientation="portrait" cellComments="asDisplayed" useFirstPageNumber="1" r:id="rId1"/>
  <headerFooter>
    <oddHeader xml:space="preserve">&amp;R&amp;"Arial,Bold Italic"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1">
    <tabColor rgb="FF92D050"/>
    <pageSetUpPr fitToPage="1"/>
  </sheetPr>
  <dimension ref="B1:I61"/>
  <sheetViews>
    <sheetView view="pageBreakPreview" zoomScale="125" zoomScaleNormal="125" zoomScaleSheetLayoutView="125" zoomScalePageLayoutView="125" workbookViewId="0">
      <selection activeCell="C11" sqref="C11"/>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200" t="str">
        <f>"Contract No. "&amp;ContractNo</f>
        <v>Contract No. ZNB 01581/00000/00/HOD/INF/22/T</v>
      </c>
      <c r="G1" s="200"/>
      <c r="H1" s="200"/>
    </row>
    <row r="2" spans="2:9" x14ac:dyDescent="0.2">
      <c r="B2" s="74" t="str">
        <f>Client2</f>
        <v>Department of Transport</v>
      </c>
    </row>
    <row r="3" spans="2:9" x14ac:dyDescent="0.2">
      <c r="B3" s="64"/>
      <c r="C3" s="64"/>
      <c r="D3" s="65"/>
      <c r="E3" s="65"/>
      <c r="F3" s="65"/>
      <c r="G3" s="66"/>
      <c r="H3" s="77"/>
    </row>
    <row r="4" spans="2:9" x14ac:dyDescent="0.2">
      <c r="B4" s="188" t="s">
        <v>7</v>
      </c>
      <c r="C4" s="189"/>
      <c r="D4" s="189"/>
      <c r="E4" s="189"/>
      <c r="F4" s="189"/>
      <c r="G4" s="189"/>
      <c r="H4" s="201" t="str">
        <f>"CHAPTER "&amp;B10</f>
        <v>CHAPTER C20.1</v>
      </c>
      <c r="I4" s="5"/>
    </row>
    <row r="5" spans="2:9" ht="7.5" customHeight="1" x14ac:dyDescent="0.2">
      <c r="B5" s="193" t="str">
        <f>ContractDescription</f>
        <v>THE RESEAL OF MAIN ROAD P209  FROM KM 0.000 TO KM 6,00 IN THE LADYSMITH REGION</v>
      </c>
      <c r="C5" s="194"/>
      <c r="D5" s="194"/>
      <c r="E5" s="194"/>
      <c r="F5" s="194"/>
      <c r="G5" s="194"/>
      <c r="H5" s="202"/>
      <c r="I5" s="6"/>
    </row>
    <row r="6" spans="2:9" ht="12.75" customHeight="1" x14ac:dyDescent="0.2">
      <c r="B6" s="193"/>
      <c r="C6" s="194"/>
      <c r="D6" s="194"/>
      <c r="E6" s="194"/>
      <c r="F6" s="194"/>
      <c r="G6" s="194"/>
      <c r="H6" s="202"/>
      <c r="I6" s="6"/>
    </row>
    <row r="7" spans="2:9" ht="7.5" customHeight="1" x14ac:dyDescent="0.2">
      <c r="B7" s="195"/>
      <c r="C7" s="196"/>
      <c r="D7" s="196"/>
      <c r="E7" s="196"/>
      <c r="F7" s="196"/>
      <c r="G7" s="196"/>
      <c r="H7" s="203"/>
      <c r="I7" s="6"/>
    </row>
    <row r="8" spans="2:9" s="7" customFormat="1" ht="24.95" customHeight="1" x14ac:dyDescent="0.2">
      <c r="B8" s="8" t="s">
        <v>0</v>
      </c>
      <c r="C8" s="9" t="s">
        <v>1</v>
      </c>
      <c r="D8" s="9" t="s">
        <v>2</v>
      </c>
      <c r="E8" s="9" t="s">
        <v>8</v>
      </c>
      <c r="F8" s="9" t="s">
        <v>3</v>
      </c>
      <c r="G8" s="9" t="s">
        <v>4</v>
      </c>
      <c r="H8" s="9" t="s">
        <v>5</v>
      </c>
      <c r="I8" s="10"/>
    </row>
    <row r="9" spans="2:9" x14ac:dyDescent="0.2">
      <c r="B9" s="11"/>
      <c r="C9" s="12"/>
      <c r="D9" s="13"/>
      <c r="E9" s="13"/>
      <c r="F9" s="13"/>
      <c r="G9" s="14"/>
      <c r="H9" s="15" t="str">
        <f>IF(D9="","",F9*G9)</f>
        <v/>
      </c>
      <c r="I9" s="16"/>
    </row>
    <row r="10" spans="2:9" ht="25.5" x14ac:dyDescent="0.2">
      <c r="B10" s="60" t="s">
        <v>172</v>
      </c>
      <c r="C10" s="17" t="s">
        <v>173</v>
      </c>
      <c r="D10" s="19"/>
      <c r="E10" s="19"/>
      <c r="F10" s="19"/>
      <c r="G10" s="38"/>
      <c r="H10" s="15" t="str">
        <f t="shared" ref="H10:H60" si="0">IF(D10="","",F10*G10)</f>
        <v/>
      </c>
      <c r="I10" s="39"/>
    </row>
    <row r="11" spans="2:9" x14ac:dyDescent="0.2">
      <c r="B11" s="47"/>
      <c r="C11" s="12"/>
      <c r="D11" s="19"/>
      <c r="E11" s="19"/>
      <c r="F11" s="19"/>
      <c r="G11" s="38"/>
      <c r="H11" s="15" t="str">
        <f t="shared" si="0"/>
        <v/>
      </c>
      <c r="I11" s="39"/>
    </row>
    <row r="12" spans="2:9" x14ac:dyDescent="0.2">
      <c r="B12" s="60"/>
      <c r="C12" s="12"/>
      <c r="D12" s="19"/>
      <c r="E12" s="19"/>
      <c r="F12" s="19"/>
      <c r="G12" s="38"/>
      <c r="H12" s="15" t="str">
        <f t="shared" si="0"/>
        <v/>
      </c>
      <c r="I12" s="39"/>
    </row>
    <row r="13" spans="2:9" x14ac:dyDescent="0.2">
      <c r="B13" s="47" t="s">
        <v>174</v>
      </c>
      <c r="C13" s="12" t="s">
        <v>175</v>
      </c>
      <c r="D13" s="19"/>
      <c r="E13" s="19"/>
      <c r="F13" s="20"/>
      <c r="G13" s="21"/>
      <c r="H13" s="15" t="str">
        <f t="shared" si="0"/>
        <v/>
      </c>
      <c r="I13" s="40"/>
    </row>
    <row r="14" spans="2:9" x14ac:dyDescent="0.2">
      <c r="B14" s="60"/>
      <c r="C14" s="12"/>
      <c r="D14" s="19"/>
      <c r="E14" s="19"/>
      <c r="F14" s="20"/>
      <c r="G14" s="21"/>
      <c r="H14" s="15" t="str">
        <f t="shared" si="0"/>
        <v/>
      </c>
      <c r="I14" s="40"/>
    </row>
    <row r="15" spans="2:9" x14ac:dyDescent="0.2">
      <c r="B15" s="47" t="s">
        <v>179</v>
      </c>
      <c r="C15" s="12" t="s">
        <v>177</v>
      </c>
      <c r="D15" s="19"/>
      <c r="E15" s="19"/>
      <c r="F15" s="20"/>
      <c r="G15" s="41"/>
      <c r="H15" s="15" t="str">
        <f t="shared" si="0"/>
        <v/>
      </c>
      <c r="I15" s="40"/>
    </row>
    <row r="16" spans="2:9" x14ac:dyDescent="0.2">
      <c r="B16" s="47"/>
      <c r="C16" s="12"/>
      <c r="D16" s="19"/>
      <c r="E16" s="19"/>
      <c r="F16" s="19"/>
      <c r="G16" s="38"/>
      <c r="H16" s="15" t="str">
        <f t="shared" si="0"/>
        <v/>
      </c>
      <c r="I16" s="40"/>
    </row>
    <row r="17" spans="2:9" x14ac:dyDescent="0.2">
      <c r="B17" s="47" t="s">
        <v>41</v>
      </c>
      <c r="C17" s="12" t="s">
        <v>277</v>
      </c>
      <c r="D17" s="19" t="s">
        <v>218</v>
      </c>
      <c r="E17" s="19"/>
      <c r="F17" s="103">
        <v>1</v>
      </c>
      <c r="G17" s="104">
        <v>100000</v>
      </c>
      <c r="H17" s="15">
        <f t="shared" si="0"/>
        <v>100000</v>
      </c>
      <c r="I17" s="39"/>
    </row>
    <row r="18" spans="2:9" x14ac:dyDescent="0.2">
      <c r="B18" s="47"/>
      <c r="C18" s="12"/>
      <c r="D18" s="19"/>
      <c r="E18" s="19"/>
      <c r="F18" s="19"/>
      <c r="G18" s="36"/>
      <c r="H18" s="15" t="str">
        <f t="shared" si="0"/>
        <v/>
      </c>
      <c r="I18" s="39"/>
    </row>
    <row r="19" spans="2:9" ht="25.5" x14ac:dyDescent="0.2">
      <c r="B19" s="47" t="s">
        <v>144</v>
      </c>
      <c r="C19" s="12" t="s">
        <v>178</v>
      </c>
      <c r="D19" s="19" t="s">
        <v>24</v>
      </c>
      <c r="E19" s="19"/>
      <c r="F19" s="115">
        <f>H17</f>
        <v>100000</v>
      </c>
      <c r="G19" s="145"/>
      <c r="H19" s="22"/>
    </row>
    <row r="20" spans="2:9" x14ac:dyDescent="0.2">
      <c r="B20" s="47"/>
      <c r="C20" s="1"/>
      <c r="D20" s="19"/>
      <c r="E20" s="35"/>
      <c r="F20" s="20"/>
      <c r="G20" s="43"/>
      <c r="H20" s="15" t="str">
        <f t="shared" si="0"/>
        <v/>
      </c>
    </row>
    <row r="21" spans="2:9" x14ac:dyDescent="0.2">
      <c r="B21" s="47"/>
      <c r="C21" s="12"/>
      <c r="D21" s="19"/>
      <c r="E21" s="35"/>
      <c r="F21" s="20"/>
      <c r="G21" s="36"/>
      <c r="H21" s="15" t="str">
        <f t="shared" si="0"/>
        <v/>
      </c>
    </row>
    <row r="22" spans="2:9" x14ac:dyDescent="0.2">
      <c r="B22" s="47"/>
      <c r="C22" s="12"/>
      <c r="D22" s="19"/>
      <c r="E22" s="35"/>
      <c r="F22" s="20"/>
      <c r="G22" s="43"/>
      <c r="H22" s="15" t="str">
        <f t="shared" si="0"/>
        <v/>
      </c>
    </row>
    <row r="23" spans="2:9" x14ac:dyDescent="0.2">
      <c r="B23" s="47"/>
      <c r="C23" s="12"/>
      <c r="D23" s="19"/>
      <c r="E23" s="35"/>
      <c r="F23" s="20"/>
      <c r="G23" s="41"/>
      <c r="H23" s="15" t="str">
        <f t="shared" si="0"/>
        <v/>
      </c>
    </row>
    <row r="24" spans="2:9" x14ac:dyDescent="0.2">
      <c r="B24" s="47"/>
      <c r="C24" s="12"/>
      <c r="D24" s="19"/>
      <c r="E24" s="35"/>
      <c r="F24" s="20"/>
      <c r="G24" s="43"/>
      <c r="H24" s="15" t="str">
        <f t="shared" si="0"/>
        <v/>
      </c>
    </row>
    <row r="25" spans="2:9" x14ac:dyDescent="0.2">
      <c r="B25" s="47"/>
      <c r="C25" s="12"/>
      <c r="D25" s="19"/>
      <c r="E25" s="19"/>
      <c r="F25" s="20"/>
      <c r="G25" s="36"/>
      <c r="H25" s="15" t="str">
        <f t="shared" si="0"/>
        <v/>
      </c>
      <c r="I25" s="40"/>
    </row>
    <row r="26" spans="2:9" x14ac:dyDescent="0.2">
      <c r="B26" s="47"/>
      <c r="C26" s="12"/>
      <c r="D26" s="19"/>
      <c r="E26" s="13"/>
      <c r="F26" s="23"/>
      <c r="G26" s="26"/>
      <c r="H26" s="15" t="str">
        <f t="shared" si="0"/>
        <v/>
      </c>
      <c r="I26" s="16"/>
    </row>
    <row r="27" spans="2:9" s="34" customFormat="1" x14ac:dyDescent="0.2">
      <c r="B27" s="47"/>
      <c r="C27" s="12"/>
      <c r="D27" s="19"/>
      <c r="E27" s="13"/>
      <c r="F27" s="23"/>
      <c r="G27" s="26"/>
      <c r="H27" s="15" t="str">
        <f t="shared" si="0"/>
        <v/>
      </c>
      <c r="I27" s="16"/>
    </row>
    <row r="28" spans="2:9" x14ac:dyDescent="0.2">
      <c r="B28" s="47"/>
      <c r="C28" s="12"/>
      <c r="D28" s="19"/>
      <c r="E28" s="19"/>
      <c r="F28" s="20"/>
      <c r="G28" s="36"/>
      <c r="H28" s="15" t="str">
        <f t="shared" si="0"/>
        <v/>
      </c>
      <c r="I28" s="40"/>
    </row>
    <row r="29" spans="2:9" x14ac:dyDescent="0.2">
      <c r="B29" s="47"/>
      <c r="C29" s="12"/>
      <c r="D29" s="19"/>
      <c r="E29" s="19"/>
      <c r="F29" s="20"/>
      <c r="G29" s="36"/>
      <c r="H29" s="15" t="str">
        <f t="shared" si="0"/>
        <v/>
      </c>
      <c r="I29" s="40"/>
    </row>
    <row r="30" spans="2:9" x14ac:dyDescent="0.2">
      <c r="B30" s="47"/>
      <c r="C30" s="12"/>
      <c r="D30" s="19"/>
      <c r="E30" s="19"/>
      <c r="F30" s="20"/>
      <c r="G30" s="44"/>
      <c r="H30" s="15" t="str">
        <f t="shared" si="0"/>
        <v/>
      </c>
      <c r="I30" s="39"/>
    </row>
    <row r="31" spans="2:9" x14ac:dyDescent="0.2">
      <c r="B31" s="47"/>
      <c r="C31" s="12"/>
      <c r="D31" s="19"/>
      <c r="E31" s="19"/>
      <c r="F31" s="20"/>
      <c r="G31" s="44"/>
      <c r="H31" s="15" t="str">
        <f t="shared" si="0"/>
        <v/>
      </c>
      <c r="I31" s="39"/>
    </row>
    <row r="32" spans="2:9" x14ac:dyDescent="0.2">
      <c r="B32" s="47"/>
      <c r="C32" s="12"/>
      <c r="D32" s="19"/>
      <c r="E32" s="19"/>
      <c r="F32" s="20"/>
      <c r="G32" s="41"/>
      <c r="H32" s="15"/>
      <c r="I32" s="39"/>
    </row>
    <row r="33" spans="2:9" x14ac:dyDescent="0.2">
      <c r="B33" s="47"/>
      <c r="C33" s="12"/>
      <c r="D33" s="19"/>
      <c r="E33" s="19"/>
      <c r="F33" s="20"/>
      <c r="G33" s="41"/>
      <c r="H33" s="15" t="str">
        <f t="shared" si="0"/>
        <v/>
      </c>
      <c r="I33" s="39"/>
    </row>
    <row r="34" spans="2:9" x14ac:dyDescent="0.2">
      <c r="B34" s="47"/>
      <c r="C34" s="12"/>
      <c r="D34" s="19"/>
      <c r="E34" s="19"/>
      <c r="F34" s="19"/>
      <c r="G34" s="38"/>
      <c r="H34" s="15" t="str">
        <f t="shared" si="0"/>
        <v/>
      </c>
      <c r="I34" s="39"/>
    </row>
    <row r="35" spans="2:9" x14ac:dyDescent="0.2">
      <c r="B35" s="47"/>
      <c r="C35" s="12"/>
      <c r="D35" s="19"/>
      <c r="E35" s="19"/>
      <c r="F35" s="103"/>
      <c r="G35" s="104"/>
      <c r="H35" s="15" t="str">
        <f t="shared" si="0"/>
        <v/>
      </c>
      <c r="I35" s="39"/>
    </row>
    <row r="36" spans="2:9" x14ac:dyDescent="0.2">
      <c r="B36" s="47"/>
      <c r="C36" s="12"/>
      <c r="D36" s="19"/>
      <c r="E36" s="19"/>
      <c r="F36" s="19"/>
      <c r="G36" s="36"/>
      <c r="H36" s="15" t="str">
        <f t="shared" si="0"/>
        <v/>
      </c>
      <c r="I36" s="39"/>
    </row>
    <row r="37" spans="2:9" x14ac:dyDescent="0.2">
      <c r="B37" s="47"/>
      <c r="C37" s="12"/>
      <c r="D37" s="19"/>
      <c r="E37" s="19"/>
      <c r="F37" s="19"/>
      <c r="G37" s="36"/>
      <c r="H37" s="22" t="str">
        <f t="shared" si="0"/>
        <v/>
      </c>
      <c r="I37" s="39"/>
    </row>
    <row r="38" spans="2:9" x14ac:dyDescent="0.2">
      <c r="B38" s="47"/>
      <c r="C38" s="12"/>
      <c r="D38" s="19"/>
      <c r="E38" s="19"/>
      <c r="F38" s="19"/>
      <c r="G38" s="36"/>
      <c r="H38" s="15" t="str">
        <f t="shared" si="0"/>
        <v/>
      </c>
      <c r="I38" s="39"/>
    </row>
    <row r="39" spans="2:9" x14ac:dyDescent="0.2">
      <c r="B39" s="47"/>
      <c r="C39" s="12"/>
      <c r="D39" s="19"/>
      <c r="E39" s="19"/>
      <c r="F39" s="19"/>
      <c r="G39" s="36"/>
      <c r="H39" s="15" t="str">
        <f t="shared" si="0"/>
        <v/>
      </c>
      <c r="I39" s="39"/>
    </row>
    <row r="40" spans="2:9" x14ac:dyDescent="0.2">
      <c r="B40" s="47"/>
      <c r="C40" s="12"/>
      <c r="D40" s="19"/>
      <c r="E40" s="19"/>
      <c r="F40" s="19"/>
      <c r="G40" s="36"/>
      <c r="H40" s="15" t="str">
        <f t="shared" si="0"/>
        <v/>
      </c>
      <c r="I40" s="39"/>
    </row>
    <row r="41" spans="2:9" x14ac:dyDescent="0.2">
      <c r="B41" s="47"/>
      <c r="C41" s="12"/>
      <c r="D41" s="19"/>
      <c r="E41" s="19"/>
      <c r="F41" s="19"/>
      <c r="G41" s="36"/>
      <c r="H41" s="15" t="str">
        <f t="shared" si="0"/>
        <v/>
      </c>
      <c r="I41" s="39"/>
    </row>
    <row r="42" spans="2:9" x14ac:dyDescent="0.2">
      <c r="B42" s="47"/>
      <c r="C42" s="12"/>
      <c r="D42" s="19"/>
      <c r="E42" s="19"/>
      <c r="F42" s="19"/>
      <c r="G42" s="36"/>
      <c r="H42" s="15" t="str">
        <f t="shared" si="0"/>
        <v/>
      </c>
      <c r="I42" s="39"/>
    </row>
    <row r="43" spans="2:9" x14ac:dyDescent="0.2">
      <c r="B43" s="47"/>
      <c r="C43" s="12"/>
      <c r="D43" s="19"/>
      <c r="E43" s="19"/>
      <c r="F43" s="19"/>
      <c r="G43" s="36"/>
      <c r="H43" s="15" t="str">
        <f t="shared" si="0"/>
        <v/>
      </c>
      <c r="I43" s="39"/>
    </row>
    <row r="44" spans="2:9" x14ac:dyDescent="0.2">
      <c r="B44" s="47"/>
      <c r="C44" s="12"/>
      <c r="D44" s="19"/>
      <c r="E44" s="19"/>
      <c r="F44" s="19"/>
      <c r="G44" s="45"/>
      <c r="H44" s="15" t="str">
        <f t="shared" si="0"/>
        <v/>
      </c>
      <c r="I44" s="39"/>
    </row>
    <row r="45" spans="2:9" x14ac:dyDescent="0.2">
      <c r="B45" s="47"/>
      <c r="C45" s="12"/>
      <c r="D45" s="19"/>
      <c r="E45" s="19"/>
      <c r="F45" s="19"/>
      <c r="G45" s="45"/>
      <c r="H45" s="15" t="str">
        <f t="shared" si="0"/>
        <v/>
      </c>
      <c r="I45" s="39"/>
    </row>
    <row r="46" spans="2:9" x14ac:dyDescent="0.2">
      <c r="B46" s="47"/>
      <c r="C46" s="12"/>
      <c r="D46" s="19"/>
      <c r="E46" s="19"/>
      <c r="F46" s="19"/>
      <c r="G46" s="36"/>
      <c r="H46" s="15" t="str">
        <f t="shared" si="0"/>
        <v/>
      </c>
      <c r="I46" s="39"/>
    </row>
    <row r="47" spans="2:9" x14ac:dyDescent="0.2">
      <c r="B47" s="47"/>
      <c r="C47" s="12"/>
      <c r="D47" s="19"/>
      <c r="E47" s="19"/>
      <c r="F47" s="19"/>
      <c r="G47" s="36"/>
      <c r="H47" s="15" t="str">
        <f t="shared" si="0"/>
        <v/>
      </c>
      <c r="I47" s="39"/>
    </row>
    <row r="48" spans="2:9" x14ac:dyDescent="0.2">
      <c r="B48" s="47"/>
      <c r="C48" s="12"/>
      <c r="D48" s="19"/>
      <c r="E48" s="19"/>
      <c r="F48" s="19"/>
      <c r="G48" s="36"/>
      <c r="H48" s="15" t="str">
        <f t="shared" si="0"/>
        <v/>
      </c>
      <c r="I48" s="39"/>
    </row>
    <row r="49" spans="2:9" x14ac:dyDescent="0.2">
      <c r="B49" s="47"/>
      <c r="C49" s="12"/>
      <c r="D49" s="19"/>
      <c r="E49" s="19"/>
      <c r="F49" s="19"/>
      <c r="G49" s="36"/>
      <c r="H49" s="15" t="str">
        <f t="shared" si="0"/>
        <v/>
      </c>
      <c r="I49" s="39"/>
    </row>
    <row r="50" spans="2:9" x14ac:dyDescent="0.2">
      <c r="B50" s="47"/>
      <c r="C50" s="12"/>
      <c r="D50" s="19"/>
      <c r="E50" s="19"/>
      <c r="F50" s="19"/>
      <c r="G50" s="36"/>
      <c r="H50" s="15" t="str">
        <f t="shared" si="0"/>
        <v/>
      </c>
      <c r="I50" s="39"/>
    </row>
    <row r="51" spans="2:9" x14ac:dyDescent="0.2">
      <c r="B51" s="47"/>
      <c r="C51" s="12"/>
      <c r="D51" s="19"/>
      <c r="E51" s="19"/>
      <c r="F51" s="19"/>
      <c r="G51" s="36"/>
      <c r="H51" s="15" t="str">
        <f t="shared" si="0"/>
        <v/>
      </c>
      <c r="I51" s="39"/>
    </row>
    <row r="52" spans="2:9" x14ac:dyDescent="0.2">
      <c r="B52" s="47"/>
      <c r="C52" s="12"/>
      <c r="D52" s="35"/>
      <c r="E52" s="35"/>
      <c r="F52" s="35"/>
      <c r="G52" s="36"/>
      <c r="H52" s="15" t="str">
        <f t="shared" si="0"/>
        <v/>
      </c>
    </row>
    <row r="53" spans="2:9" x14ac:dyDescent="0.2">
      <c r="B53" s="47"/>
      <c r="C53" s="12"/>
      <c r="D53" s="19"/>
      <c r="E53" s="19"/>
      <c r="F53" s="19"/>
      <c r="G53" s="36"/>
      <c r="H53" s="15" t="str">
        <f t="shared" si="0"/>
        <v/>
      </c>
      <c r="I53" s="39"/>
    </row>
    <row r="54" spans="2:9" x14ac:dyDescent="0.2">
      <c r="B54" s="47"/>
      <c r="C54" s="12"/>
      <c r="D54" s="19"/>
      <c r="E54" s="35"/>
      <c r="F54" s="35"/>
      <c r="G54" s="36"/>
      <c r="H54" s="15" t="str">
        <f t="shared" si="0"/>
        <v/>
      </c>
      <c r="I54" s="46"/>
    </row>
    <row r="55" spans="2:9" x14ac:dyDescent="0.2">
      <c r="B55" s="47"/>
      <c r="C55" s="12"/>
      <c r="D55" s="19"/>
      <c r="E55" s="35"/>
      <c r="F55" s="35"/>
      <c r="G55" s="36"/>
      <c r="H55" s="15" t="str">
        <f t="shared" si="0"/>
        <v/>
      </c>
    </row>
    <row r="56" spans="2:9" x14ac:dyDescent="0.2">
      <c r="B56" s="47"/>
      <c r="C56" s="12"/>
      <c r="D56" s="19"/>
      <c r="E56" s="19"/>
      <c r="F56" s="19"/>
      <c r="G56" s="36"/>
      <c r="H56" s="15" t="str">
        <f t="shared" si="0"/>
        <v/>
      </c>
      <c r="I56" s="39"/>
    </row>
    <row r="57" spans="2:9" x14ac:dyDescent="0.2">
      <c r="B57" s="47"/>
      <c r="C57" s="12"/>
      <c r="D57" s="19"/>
      <c r="E57" s="19"/>
      <c r="F57" s="19"/>
      <c r="G57" s="36"/>
      <c r="H57" s="15" t="str">
        <f t="shared" si="0"/>
        <v/>
      </c>
      <c r="I57" s="39"/>
    </row>
    <row r="58" spans="2:9" x14ac:dyDescent="0.2">
      <c r="B58" s="47"/>
      <c r="C58" s="12"/>
      <c r="D58" s="19"/>
      <c r="E58" s="19"/>
      <c r="F58" s="19"/>
      <c r="G58" s="36"/>
      <c r="H58" s="15" t="str">
        <f t="shared" si="0"/>
        <v/>
      </c>
      <c r="I58" s="39"/>
    </row>
    <row r="59" spans="2:9" x14ac:dyDescent="0.2">
      <c r="B59" s="47"/>
      <c r="C59" s="12"/>
      <c r="D59" s="19"/>
      <c r="E59" s="19"/>
      <c r="F59" s="19"/>
      <c r="G59" s="36"/>
      <c r="H59" s="15" t="str">
        <f t="shared" si="0"/>
        <v/>
      </c>
      <c r="I59" s="39"/>
    </row>
    <row r="60" spans="2:9" x14ac:dyDescent="0.2">
      <c r="B60" s="47"/>
      <c r="C60" s="12"/>
      <c r="D60" s="19"/>
      <c r="E60" s="19"/>
      <c r="F60" s="19"/>
      <c r="G60" s="36"/>
      <c r="H60" s="15" t="str">
        <f t="shared" si="0"/>
        <v/>
      </c>
      <c r="I60" s="39"/>
    </row>
    <row r="61" spans="2:9" s="27" customFormat="1" ht="19.5" customHeight="1" x14ac:dyDescent="0.2">
      <c r="B61" s="87" t="str">
        <f>$B$10</f>
        <v>C20.1</v>
      </c>
      <c r="C61" s="29" t="s">
        <v>213</v>
      </c>
      <c r="D61" s="30"/>
      <c r="E61" s="30"/>
      <c r="F61" s="92"/>
      <c r="G61" s="30"/>
      <c r="H61" s="31"/>
      <c r="I61" s="32"/>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0" orientation="portrait" cellComments="asDisplayed" useFirstPageNumber="1" r:id="rId1"/>
  <headerFooter>
    <oddHeader xml:space="preserve">&amp;R&amp;"Arial,Bold Italic"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I78"/>
  <sheetViews>
    <sheetView view="pageBreakPreview" zoomScale="125" zoomScaleNormal="125" zoomScaleSheetLayoutView="125" zoomScalePageLayoutView="125" workbookViewId="0">
      <selection activeCell="C11" sqref="C11"/>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200" t="str">
        <f>"Contract No. "&amp;ContractNo</f>
        <v>Contract No. ZNB 01581/00000/00/HOD/INF/22/T</v>
      </c>
      <c r="G1" s="200"/>
      <c r="H1" s="200"/>
    </row>
    <row r="2" spans="2:9" x14ac:dyDescent="0.2">
      <c r="B2" s="74" t="str">
        <f>Client2</f>
        <v>Department of Transport</v>
      </c>
    </row>
    <row r="3" spans="2:9" x14ac:dyDescent="0.2">
      <c r="B3" s="64"/>
      <c r="C3" s="64"/>
      <c r="D3" s="65"/>
      <c r="E3" s="65"/>
      <c r="F3" s="65"/>
      <c r="G3" s="66"/>
      <c r="H3" s="77"/>
    </row>
    <row r="4" spans="2:9" x14ac:dyDescent="0.2">
      <c r="B4" s="188" t="s">
        <v>7</v>
      </c>
      <c r="C4" s="189"/>
      <c r="D4" s="189"/>
      <c r="E4" s="189"/>
      <c r="F4" s="189"/>
      <c r="G4" s="189"/>
      <c r="H4" s="201" t="str">
        <f>"CHAPTER "&amp;B10</f>
        <v>CHAPTER F1</v>
      </c>
      <c r="I4" s="5"/>
    </row>
    <row r="5" spans="2:9" ht="7.5" customHeight="1" x14ac:dyDescent="0.2">
      <c r="B5" s="193" t="str">
        <f>ContractDescription</f>
        <v>THE RESEAL OF MAIN ROAD P209  FROM KM 0.000 TO KM 6,00 IN THE LADYSMITH REGION</v>
      </c>
      <c r="C5" s="194"/>
      <c r="D5" s="194"/>
      <c r="E5" s="194"/>
      <c r="F5" s="194"/>
      <c r="G5" s="194"/>
      <c r="H5" s="202"/>
      <c r="I5" s="6"/>
    </row>
    <row r="6" spans="2:9" ht="12.75" customHeight="1" x14ac:dyDescent="0.2">
      <c r="B6" s="193"/>
      <c r="C6" s="194"/>
      <c r="D6" s="194"/>
      <c r="E6" s="194"/>
      <c r="F6" s="194"/>
      <c r="G6" s="194"/>
      <c r="H6" s="202"/>
      <c r="I6" s="6"/>
    </row>
    <row r="7" spans="2:9" ht="7.5" customHeight="1" x14ac:dyDescent="0.2">
      <c r="B7" s="195"/>
      <c r="C7" s="196"/>
      <c r="D7" s="196"/>
      <c r="E7" s="196"/>
      <c r="F7" s="196"/>
      <c r="G7" s="196"/>
      <c r="H7" s="203"/>
      <c r="I7" s="6"/>
    </row>
    <row r="8" spans="2:9" s="7" customFormat="1" ht="24.95" customHeight="1" x14ac:dyDescent="0.2">
      <c r="B8" s="8" t="s">
        <v>0</v>
      </c>
      <c r="C8" s="9" t="s">
        <v>1</v>
      </c>
      <c r="D8" s="9" t="s">
        <v>2</v>
      </c>
      <c r="E8" s="9" t="s">
        <v>8</v>
      </c>
      <c r="F8" s="9" t="s">
        <v>3</v>
      </c>
      <c r="G8" s="9" t="s">
        <v>4</v>
      </c>
      <c r="H8" s="9" t="s">
        <v>5</v>
      </c>
      <c r="I8" s="10"/>
    </row>
    <row r="9" spans="2:9" x14ac:dyDescent="0.2">
      <c r="B9" s="11"/>
      <c r="C9" s="12"/>
      <c r="D9" s="13"/>
      <c r="E9" s="13"/>
      <c r="F9" s="13"/>
      <c r="G9" s="14"/>
      <c r="H9" s="15" t="str">
        <f>IF(D9="","",F9*G9)</f>
        <v/>
      </c>
      <c r="I9" s="16"/>
    </row>
    <row r="10" spans="2:9" ht="25.5" x14ac:dyDescent="0.2">
      <c r="B10" s="60" t="s">
        <v>219</v>
      </c>
      <c r="C10" s="17" t="s">
        <v>192</v>
      </c>
      <c r="D10" s="19"/>
      <c r="E10" s="19"/>
      <c r="F10" s="19"/>
      <c r="G10" s="38"/>
      <c r="H10" s="15" t="str">
        <f t="shared" ref="H10:H77" si="0">IF(D10="","",F10*G10)</f>
        <v/>
      </c>
      <c r="I10" s="39"/>
    </row>
    <row r="11" spans="2:9" x14ac:dyDescent="0.2">
      <c r="B11" s="47"/>
      <c r="C11" s="12"/>
      <c r="D11" s="19"/>
      <c r="E11" s="19"/>
      <c r="F11" s="19"/>
      <c r="G11" s="38"/>
      <c r="H11" s="15" t="str">
        <f t="shared" si="0"/>
        <v/>
      </c>
      <c r="I11" s="39"/>
    </row>
    <row r="12" spans="2:9" ht="25.5" x14ac:dyDescent="0.2">
      <c r="B12" s="47" t="s">
        <v>193</v>
      </c>
      <c r="C12" s="12" t="s">
        <v>194</v>
      </c>
      <c r="D12" s="19" t="s">
        <v>11</v>
      </c>
      <c r="E12" s="19" t="s">
        <v>8</v>
      </c>
      <c r="F12" s="158">
        <v>1</v>
      </c>
      <c r="G12" s="159"/>
      <c r="H12" s="15"/>
      <c r="I12" s="39"/>
    </row>
    <row r="13" spans="2:9" x14ac:dyDescent="0.2">
      <c r="B13" s="60"/>
      <c r="C13" s="12"/>
      <c r="D13" s="19"/>
      <c r="E13" s="19"/>
      <c r="F13" s="160"/>
      <c r="G13" s="161"/>
      <c r="H13" s="15" t="str">
        <f t="shared" si="0"/>
        <v/>
      </c>
      <c r="I13" s="39"/>
    </row>
    <row r="14" spans="2:9" x14ac:dyDescent="0.2">
      <c r="B14" s="47" t="s">
        <v>195</v>
      </c>
      <c r="C14" s="12" t="s">
        <v>196</v>
      </c>
      <c r="D14" s="19"/>
      <c r="E14" s="19"/>
      <c r="F14" s="160"/>
      <c r="G14" s="161"/>
      <c r="H14" s="15" t="str">
        <f t="shared" si="0"/>
        <v/>
      </c>
      <c r="I14" s="40"/>
    </row>
    <row r="15" spans="2:9" x14ac:dyDescent="0.2">
      <c r="B15" s="60"/>
      <c r="C15" s="12"/>
      <c r="D15" s="19"/>
      <c r="E15" s="19"/>
      <c r="F15" s="160"/>
      <c r="G15" s="161"/>
      <c r="H15" s="15" t="str">
        <f t="shared" si="0"/>
        <v/>
      </c>
      <c r="I15" s="40"/>
    </row>
    <row r="16" spans="2:9" x14ac:dyDescent="0.2">
      <c r="B16" s="47" t="s">
        <v>41</v>
      </c>
      <c r="C16" s="12" t="s">
        <v>224</v>
      </c>
      <c r="D16" s="19"/>
      <c r="E16" s="19"/>
      <c r="F16" s="160"/>
      <c r="G16" s="162"/>
      <c r="H16" s="15" t="str">
        <f t="shared" si="0"/>
        <v/>
      </c>
      <c r="I16" s="40"/>
    </row>
    <row r="17" spans="2:9" x14ac:dyDescent="0.2">
      <c r="B17" s="60"/>
      <c r="C17" s="12"/>
      <c r="D17" s="19"/>
      <c r="E17" s="19"/>
      <c r="F17" s="160"/>
      <c r="G17" s="162"/>
      <c r="H17" s="15" t="str">
        <f t="shared" si="0"/>
        <v/>
      </c>
      <c r="I17" s="40"/>
    </row>
    <row r="18" spans="2:9" x14ac:dyDescent="0.2">
      <c r="B18" s="47" t="s">
        <v>144</v>
      </c>
      <c r="C18" s="12" t="s">
        <v>221</v>
      </c>
      <c r="D18" s="19" t="s">
        <v>183</v>
      </c>
      <c r="E18" s="19"/>
      <c r="F18" s="160">
        <v>1</v>
      </c>
      <c r="G18" s="162">
        <v>200000</v>
      </c>
      <c r="H18" s="15">
        <f t="shared" si="0"/>
        <v>200000</v>
      </c>
      <c r="I18" s="39"/>
    </row>
    <row r="19" spans="2:9" x14ac:dyDescent="0.2">
      <c r="B19" s="47"/>
      <c r="C19" s="12"/>
      <c r="D19" s="19"/>
      <c r="E19" s="19"/>
      <c r="F19" s="160"/>
      <c r="G19" s="162"/>
      <c r="H19" s="15" t="str">
        <f t="shared" si="0"/>
        <v/>
      </c>
      <c r="I19" s="39"/>
    </row>
    <row r="20" spans="2:9" ht="25.5" x14ac:dyDescent="0.2">
      <c r="B20" s="47" t="s">
        <v>145</v>
      </c>
      <c r="C20" s="12" t="s">
        <v>222</v>
      </c>
      <c r="D20" s="19" t="s">
        <v>24</v>
      </c>
      <c r="E20" s="35"/>
      <c r="F20" s="160">
        <f>H18</f>
        <v>200000</v>
      </c>
      <c r="G20" s="163"/>
      <c r="H20" s="15"/>
    </row>
    <row r="21" spans="2:9" x14ac:dyDescent="0.2">
      <c r="B21" s="47"/>
      <c r="C21" s="1"/>
      <c r="D21" s="19"/>
      <c r="E21" s="35"/>
      <c r="F21" s="160"/>
      <c r="G21" s="162"/>
      <c r="H21" s="15" t="str">
        <f t="shared" si="0"/>
        <v/>
      </c>
    </row>
    <row r="22" spans="2:9" x14ac:dyDescent="0.2">
      <c r="B22" s="47" t="s">
        <v>43</v>
      </c>
      <c r="C22" s="12" t="s">
        <v>223</v>
      </c>
      <c r="D22" s="19"/>
      <c r="E22" s="35"/>
      <c r="F22" s="160"/>
      <c r="G22" s="162"/>
      <c r="H22" s="15" t="str">
        <f t="shared" si="0"/>
        <v/>
      </c>
    </row>
    <row r="23" spans="2:9" x14ac:dyDescent="0.2">
      <c r="B23" s="47"/>
      <c r="C23" s="12"/>
      <c r="D23" s="19"/>
      <c r="E23" s="35"/>
      <c r="F23" s="160"/>
      <c r="G23" s="162"/>
      <c r="H23" s="15" t="str">
        <f t="shared" si="0"/>
        <v/>
      </c>
    </row>
    <row r="24" spans="2:9" x14ac:dyDescent="0.2">
      <c r="B24" s="47" t="s">
        <v>147</v>
      </c>
      <c r="C24" s="12" t="s">
        <v>221</v>
      </c>
      <c r="D24" s="19" t="s">
        <v>183</v>
      </c>
      <c r="E24" s="35"/>
      <c r="F24" s="160">
        <v>1</v>
      </c>
      <c r="G24" s="162">
        <v>200000</v>
      </c>
      <c r="H24" s="15">
        <f t="shared" si="0"/>
        <v>200000</v>
      </c>
    </row>
    <row r="25" spans="2:9" x14ac:dyDescent="0.2">
      <c r="B25" s="47"/>
      <c r="C25" s="12"/>
      <c r="D25" s="19"/>
      <c r="E25" s="35"/>
      <c r="F25" s="160"/>
      <c r="G25" s="162"/>
      <c r="H25" s="15" t="str">
        <f t="shared" si="0"/>
        <v/>
      </c>
    </row>
    <row r="26" spans="2:9" ht="25.5" x14ac:dyDescent="0.2">
      <c r="B26" s="47" t="s">
        <v>148</v>
      </c>
      <c r="C26" s="12" t="s">
        <v>225</v>
      </c>
      <c r="D26" s="19" t="s">
        <v>24</v>
      </c>
      <c r="E26" s="19"/>
      <c r="F26" s="160">
        <f>H24</f>
        <v>200000</v>
      </c>
      <c r="G26" s="163"/>
      <c r="H26" s="15"/>
      <c r="I26" s="40"/>
    </row>
    <row r="27" spans="2:9" x14ac:dyDescent="0.2">
      <c r="B27" s="47"/>
      <c r="C27" s="12"/>
      <c r="D27" s="19"/>
      <c r="E27" s="13"/>
      <c r="F27" s="160"/>
      <c r="G27" s="162"/>
      <c r="H27" s="15" t="str">
        <f t="shared" si="0"/>
        <v/>
      </c>
      <c r="I27" s="16"/>
    </row>
    <row r="28" spans="2:9" s="34" customFormat="1" x14ac:dyDescent="0.2">
      <c r="B28" s="47" t="s">
        <v>44</v>
      </c>
      <c r="C28" s="12" t="s">
        <v>226</v>
      </c>
      <c r="D28" s="19"/>
      <c r="E28" s="13"/>
      <c r="F28" s="160"/>
      <c r="G28" s="162"/>
      <c r="H28" s="15" t="str">
        <f t="shared" si="0"/>
        <v/>
      </c>
      <c r="I28" s="16"/>
    </row>
    <row r="29" spans="2:9" x14ac:dyDescent="0.2">
      <c r="B29" s="47"/>
      <c r="C29" s="12"/>
      <c r="D29" s="19"/>
      <c r="E29" s="19"/>
      <c r="F29" s="160"/>
      <c r="G29" s="162"/>
      <c r="H29" s="15" t="str">
        <f t="shared" si="0"/>
        <v/>
      </c>
      <c r="I29" s="40"/>
    </row>
    <row r="30" spans="2:9" x14ac:dyDescent="0.2">
      <c r="B30" s="47" t="s">
        <v>164</v>
      </c>
      <c r="C30" s="12" t="s">
        <v>221</v>
      </c>
      <c r="D30" s="19" t="s">
        <v>183</v>
      </c>
      <c r="E30" s="19"/>
      <c r="F30" s="160">
        <v>1</v>
      </c>
      <c r="G30" s="164">
        <v>200000</v>
      </c>
      <c r="H30" s="15">
        <f t="shared" si="0"/>
        <v>200000</v>
      </c>
      <c r="I30" s="40"/>
    </row>
    <row r="31" spans="2:9" x14ac:dyDescent="0.2">
      <c r="B31" s="47"/>
      <c r="C31" s="12"/>
      <c r="D31" s="19"/>
      <c r="E31" s="19"/>
      <c r="F31" s="160"/>
      <c r="G31" s="162"/>
      <c r="H31" s="15" t="str">
        <f t="shared" si="0"/>
        <v/>
      </c>
      <c r="I31" s="39"/>
    </row>
    <row r="32" spans="2:9" ht="25.5" x14ac:dyDescent="0.2">
      <c r="B32" s="47" t="s">
        <v>165</v>
      </c>
      <c r="C32" s="12" t="s">
        <v>230</v>
      </c>
      <c r="D32" s="19" t="s">
        <v>24</v>
      </c>
      <c r="E32" s="19"/>
      <c r="F32" s="165">
        <f>H30</f>
        <v>200000</v>
      </c>
      <c r="G32" s="166"/>
      <c r="H32" s="15"/>
      <c r="I32" s="39"/>
    </row>
    <row r="33" spans="2:9" x14ac:dyDescent="0.2">
      <c r="B33" s="47"/>
      <c r="C33" s="12"/>
      <c r="D33" s="19"/>
      <c r="E33" s="19"/>
      <c r="F33" s="160"/>
      <c r="G33" s="162"/>
      <c r="H33" s="15"/>
      <c r="I33" s="39"/>
    </row>
    <row r="34" spans="2:9" ht="25.5" x14ac:dyDescent="0.2">
      <c r="B34" s="47" t="s">
        <v>45</v>
      </c>
      <c r="C34" s="12" t="s">
        <v>227</v>
      </c>
      <c r="D34" s="19"/>
      <c r="E34" s="19"/>
      <c r="F34" s="160"/>
      <c r="G34" s="164"/>
      <c r="H34" s="15" t="str">
        <f t="shared" si="0"/>
        <v/>
      </c>
      <c r="I34" s="39"/>
    </row>
    <row r="35" spans="2:9" x14ac:dyDescent="0.2">
      <c r="B35" s="47"/>
      <c r="C35" s="12"/>
      <c r="D35" s="19"/>
      <c r="E35" s="19"/>
      <c r="F35" s="160"/>
      <c r="G35" s="162"/>
      <c r="H35" s="15" t="str">
        <f t="shared" si="0"/>
        <v/>
      </c>
      <c r="I35" s="39"/>
    </row>
    <row r="36" spans="2:9" x14ac:dyDescent="0.2">
      <c r="B36" s="47" t="s">
        <v>176</v>
      </c>
      <c r="C36" s="12" t="s">
        <v>221</v>
      </c>
      <c r="D36" s="19" t="s">
        <v>183</v>
      </c>
      <c r="E36" s="19"/>
      <c r="F36" s="161">
        <v>1</v>
      </c>
      <c r="G36" s="167">
        <v>200000</v>
      </c>
      <c r="H36" s="15">
        <f t="shared" si="0"/>
        <v>200000</v>
      </c>
      <c r="I36" s="39"/>
    </row>
    <row r="37" spans="2:9" x14ac:dyDescent="0.2">
      <c r="B37" s="47"/>
      <c r="C37" s="12"/>
      <c r="D37" s="19"/>
      <c r="E37" s="19"/>
      <c r="F37" s="160"/>
      <c r="G37" s="162"/>
      <c r="H37" s="15" t="str">
        <f t="shared" si="0"/>
        <v/>
      </c>
      <c r="I37" s="39"/>
    </row>
    <row r="38" spans="2:9" ht="25.5" x14ac:dyDescent="0.2">
      <c r="B38" s="47" t="s">
        <v>228</v>
      </c>
      <c r="C38" s="12" t="s">
        <v>229</v>
      </c>
      <c r="D38" s="19" t="s">
        <v>24</v>
      </c>
      <c r="E38" s="19"/>
      <c r="F38" s="160">
        <f>H36</f>
        <v>200000</v>
      </c>
      <c r="G38" s="163"/>
      <c r="H38" s="15"/>
      <c r="I38" s="39"/>
    </row>
    <row r="39" spans="2:9" x14ac:dyDescent="0.2">
      <c r="B39" s="47"/>
      <c r="C39" s="12"/>
      <c r="D39" s="19"/>
      <c r="E39" s="19"/>
      <c r="F39" s="160"/>
      <c r="G39" s="162"/>
      <c r="H39" s="15" t="str">
        <f t="shared" si="0"/>
        <v/>
      </c>
      <c r="I39" s="39"/>
    </row>
    <row r="40" spans="2:9" x14ac:dyDescent="0.2">
      <c r="B40" s="47" t="s">
        <v>197</v>
      </c>
      <c r="C40" s="12" t="s">
        <v>198</v>
      </c>
      <c r="D40" s="19"/>
      <c r="E40" s="19"/>
      <c r="F40" s="165"/>
      <c r="G40" s="168"/>
      <c r="H40" s="15" t="str">
        <f t="shared" si="0"/>
        <v/>
      </c>
      <c r="I40" s="39"/>
    </row>
    <row r="41" spans="2:9" x14ac:dyDescent="0.2">
      <c r="B41" s="47"/>
      <c r="C41" s="12"/>
      <c r="D41" s="19"/>
      <c r="E41" s="19"/>
      <c r="F41" s="165"/>
      <c r="G41" s="168"/>
      <c r="H41" s="15" t="str">
        <f t="shared" si="0"/>
        <v/>
      </c>
      <c r="I41" s="39"/>
    </row>
    <row r="42" spans="2:9" x14ac:dyDescent="0.2">
      <c r="B42" s="47" t="s">
        <v>41</v>
      </c>
      <c r="C42" s="12" t="s">
        <v>235</v>
      </c>
      <c r="D42" s="19" t="s">
        <v>218</v>
      </c>
      <c r="E42" s="19"/>
      <c r="F42" s="160">
        <v>1</v>
      </c>
      <c r="G42" s="162">
        <v>400000</v>
      </c>
      <c r="H42" s="15">
        <f t="shared" si="0"/>
        <v>400000</v>
      </c>
      <c r="I42" s="39"/>
    </row>
    <row r="43" spans="2:9" x14ac:dyDescent="0.2">
      <c r="B43" s="47"/>
      <c r="C43" s="12"/>
      <c r="D43" s="19"/>
      <c r="E43" s="19"/>
      <c r="F43" s="160"/>
      <c r="G43" s="162"/>
      <c r="H43" s="15"/>
      <c r="I43" s="39"/>
    </row>
    <row r="44" spans="2:9" ht="21.75" customHeight="1" x14ac:dyDescent="0.2">
      <c r="B44" s="67" t="str">
        <f>$B$10</f>
        <v>F1</v>
      </c>
      <c r="C44" s="29" t="s">
        <v>12</v>
      </c>
      <c r="D44" s="30"/>
      <c r="E44" s="30"/>
      <c r="F44" s="92"/>
      <c r="G44" s="30"/>
      <c r="H44" s="31"/>
      <c r="I44" s="39"/>
    </row>
    <row r="45" spans="2:9" x14ac:dyDescent="0.2">
      <c r="B45" s="184" t="str">
        <f>Client1</f>
        <v>Province of KwaZulu-Natal</v>
      </c>
      <c r="C45" s="184"/>
      <c r="D45" s="184"/>
      <c r="E45" s="184"/>
      <c r="F45" s="185" t="str">
        <f>"Contract No. "&amp;ContractNo</f>
        <v>Contract No. ZNB 01581/00000/00/HOD/INF/22/T</v>
      </c>
      <c r="G45" s="185"/>
      <c r="H45" s="185"/>
      <c r="I45" s="39"/>
    </row>
    <row r="46" spans="2:9" x14ac:dyDescent="0.2">
      <c r="B46" s="184" t="str">
        <f>Client2</f>
        <v>Department of Transport</v>
      </c>
      <c r="C46" s="184"/>
      <c r="D46" s="184"/>
      <c r="E46" s="184"/>
      <c r="F46" s="185"/>
      <c r="G46" s="185"/>
      <c r="H46" s="185"/>
      <c r="I46" s="39"/>
    </row>
    <row r="47" spans="2:9" x14ac:dyDescent="0.2">
      <c r="B47" s="187"/>
      <c r="C47" s="187"/>
      <c r="D47" s="187"/>
      <c r="E47" s="187"/>
      <c r="F47" s="186"/>
      <c r="G47" s="186"/>
      <c r="H47" s="186"/>
      <c r="I47" s="39"/>
    </row>
    <row r="48" spans="2:9" x14ac:dyDescent="0.2">
      <c r="B48" s="188" t="s">
        <v>7</v>
      </c>
      <c r="C48" s="189"/>
      <c r="D48" s="189"/>
      <c r="E48" s="189"/>
      <c r="F48" s="189"/>
      <c r="G48" s="189"/>
      <c r="H48" s="204" t="str">
        <f>H4</f>
        <v>CHAPTER F1</v>
      </c>
      <c r="I48" s="39"/>
    </row>
    <row r="49" spans="2:9" x14ac:dyDescent="0.2">
      <c r="B49" s="193" t="str">
        <f>ContractDescription</f>
        <v>THE RESEAL OF MAIN ROAD P209  FROM KM 0.000 TO KM 6,00 IN THE LADYSMITH REGION</v>
      </c>
      <c r="C49" s="194"/>
      <c r="D49" s="194"/>
      <c r="E49" s="194"/>
      <c r="F49" s="194"/>
      <c r="G49" s="194"/>
      <c r="H49" s="185"/>
      <c r="I49" s="39"/>
    </row>
    <row r="50" spans="2:9" x14ac:dyDescent="0.2">
      <c r="B50" s="193"/>
      <c r="C50" s="194"/>
      <c r="D50" s="194"/>
      <c r="E50" s="194"/>
      <c r="F50" s="194"/>
      <c r="G50" s="194"/>
      <c r="H50" s="185"/>
      <c r="I50" s="39"/>
    </row>
    <row r="51" spans="2:9" x14ac:dyDescent="0.2">
      <c r="B51" s="195"/>
      <c r="C51" s="196"/>
      <c r="D51" s="196"/>
      <c r="E51" s="196"/>
      <c r="F51" s="196"/>
      <c r="G51" s="196"/>
      <c r="H51" s="186"/>
      <c r="I51" s="39"/>
    </row>
    <row r="52" spans="2:9" x14ac:dyDescent="0.2">
      <c r="B52" s="61" t="s">
        <v>0</v>
      </c>
      <c r="C52" s="9" t="s">
        <v>1</v>
      </c>
      <c r="D52" s="9" t="s">
        <v>2</v>
      </c>
      <c r="E52" s="9" t="s">
        <v>8</v>
      </c>
      <c r="F52" s="9" t="s">
        <v>3</v>
      </c>
      <c r="G52" s="9" t="s">
        <v>4</v>
      </c>
      <c r="H52" s="9" t="s">
        <v>5</v>
      </c>
      <c r="I52" s="39"/>
    </row>
    <row r="53" spans="2:9" ht="18.75" customHeight="1" x14ac:dyDescent="0.2">
      <c r="B53" s="67"/>
      <c r="C53" s="29" t="s">
        <v>25</v>
      </c>
      <c r="D53" s="30"/>
      <c r="E53" s="30"/>
      <c r="F53" s="92"/>
      <c r="G53" s="30"/>
      <c r="H53" s="31"/>
      <c r="I53" s="39"/>
    </row>
    <row r="54" spans="2:9" x14ac:dyDescent="0.2">
      <c r="B54" s="47"/>
      <c r="C54" s="12"/>
      <c r="D54" s="19"/>
      <c r="E54" s="19"/>
      <c r="F54" s="160"/>
      <c r="G54" s="162"/>
      <c r="H54" s="15" t="str">
        <f t="shared" si="0"/>
        <v/>
      </c>
      <c r="I54" s="39"/>
    </row>
    <row r="55" spans="2:9" x14ac:dyDescent="0.2">
      <c r="B55" s="47" t="s">
        <v>43</v>
      </c>
      <c r="C55" s="12" t="s">
        <v>236</v>
      </c>
      <c r="D55" s="19" t="s">
        <v>218</v>
      </c>
      <c r="E55" s="19"/>
      <c r="F55" s="160">
        <v>1</v>
      </c>
      <c r="G55" s="162">
        <v>50000</v>
      </c>
      <c r="H55" s="15">
        <f t="shared" si="0"/>
        <v>50000</v>
      </c>
      <c r="I55" s="39"/>
    </row>
    <row r="56" spans="2:9" x14ac:dyDescent="0.2">
      <c r="B56" s="47"/>
      <c r="C56" s="12"/>
      <c r="D56" s="19"/>
      <c r="E56" s="19"/>
      <c r="F56" s="160"/>
      <c r="G56" s="162"/>
      <c r="H56" s="15" t="str">
        <f t="shared" si="0"/>
        <v/>
      </c>
      <c r="I56" s="39"/>
    </row>
    <row r="57" spans="2:9" ht="25.5" x14ac:dyDescent="0.2">
      <c r="B57" s="47" t="s">
        <v>58</v>
      </c>
      <c r="C57" s="12" t="s">
        <v>237</v>
      </c>
      <c r="D57" s="19" t="s">
        <v>24</v>
      </c>
      <c r="E57" s="19"/>
      <c r="F57" s="161">
        <v>450000</v>
      </c>
      <c r="G57" s="169"/>
      <c r="H57" s="15"/>
      <c r="I57" s="39"/>
    </row>
    <row r="58" spans="2:9" x14ac:dyDescent="0.2">
      <c r="B58" s="47"/>
      <c r="C58" s="12"/>
      <c r="D58" s="19"/>
      <c r="E58" s="19"/>
      <c r="F58" s="19"/>
      <c r="G58" s="36"/>
      <c r="H58" s="15" t="str">
        <f t="shared" si="0"/>
        <v/>
      </c>
      <c r="I58" s="39"/>
    </row>
    <row r="59" spans="2:9" x14ac:dyDescent="0.2">
      <c r="B59" s="47" t="s">
        <v>45</v>
      </c>
      <c r="C59" s="12" t="s">
        <v>238</v>
      </c>
      <c r="D59" s="19"/>
      <c r="E59" s="19"/>
      <c r="F59" s="19"/>
      <c r="G59" s="36"/>
      <c r="H59" s="15" t="str">
        <f t="shared" si="0"/>
        <v/>
      </c>
      <c r="I59" s="39"/>
    </row>
    <row r="60" spans="2:9" x14ac:dyDescent="0.2">
      <c r="B60" s="47"/>
      <c r="C60" s="12"/>
      <c r="D60" s="19"/>
      <c r="E60" s="19"/>
      <c r="F60" s="19"/>
      <c r="G60" s="36"/>
      <c r="H60" s="15" t="str">
        <f t="shared" si="0"/>
        <v/>
      </c>
      <c r="I60" s="39"/>
    </row>
    <row r="61" spans="2:9" x14ac:dyDescent="0.2">
      <c r="B61" s="47" t="s">
        <v>176</v>
      </c>
      <c r="C61" s="12" t="s">
        <v>239</v>
      </c>
      <c r="D61" s="19" t="s">
        <v>218</v>
      </c>
      <c r="E61" s="19"/>
      <c r="F61" s="160">
        <v>1</v>
      </c>
      <c r="G61" s="162">
        <v>50000</v>
      </c>
      <c r="H61" s="15">
        <f t="shared" si="0"/>
        <v>50000</v>
      </c>
      <c r="I61" s="39"/>
    </row>
    <row r="62" spans="2:9" x14ac:dyDescent="0.2">
      <c r="B62" s="47"/>
      <c r="C62" s="12"/>
      <c r="D62" s="19"/>
      <c r="E62" s="19"/>
      <c r="F62" s="160"/>
      <c r="G62" s="162"/>
      <c r="H62" s="15" t="str">
        <f t="shared" si="0"/>
        <v/>
      </c>
      <c r="I62" s="39"/>
    </row>
    <row r="63" spans="2:9" ht="25.5" x14ac:dyDescent="0.2">
      <c r="B63" s="47" t="s">
        <v>228</v>
      </c>
      <c r="C63" s="12" t="s">
        <v>240</v>
      </c>
      <c r="D63" s="19" t="s">
        <v>24</v>
      </c>
      <c r="E63" s="19"/>
      <c r="F63" s="161">
        <f>H61</f>
        <v>50000</v>
      </c>
      <c r="G63" s="169"/>
      <c r="H63" s="15"/>
      <c r="I63" s="39"/>
    </row>
    <row r="64" spans="2:9" x14ac:dyDescent="0.2">
      <c r="B64" s="47"/>
      <c r="C64" s="12"/>
      <c r="D64" s="35"/>
      <c r="E64" s="35"/>
      <c r="F64" s="160"/>
      <c r="G64" s="170"/>
      <c r="H64" s="15" t="str">
        <f t="shared" si="0"/>
        <v/>
      </c>
    </row>
    <row r="65" spans="2:9" ht="25.5" x14ac:dyDescent="0.2">
      <c r="B65" s="47" t="s">
        <v>46</v>
      </c>
      <c r="C65" s="12" t="s">
        <v>241</v>
      </c>
      <c r="D65" s="19"/>
      <c r="E65" s="19"/>
      <c r="F65" s="160"/>
      <c r="G65" s="171"/>
      <c r="H65" s="15" t="str">
        <f t="shared" si="0"/>
        <v/>
      </c>
      <c r="I65" s="39"/>
    </row>
    <row r="66" spans="2:9" x14ac:dyDescent="0.2">
      <c r="B66" s="47"/>
      <c r="C66" s="12"/>
      <c r="D66" s="19"/>
      <c r="E66" s="35"/>
      <c r="F66" s="160"/>
      <c r="G66" s="171"/>
      <c r="H66" s="15" t="str">
        <f t="shared" si="0"/>
        <v/>
      </c>
      <c r="I66" s="46"/>
    </row>
    <row r="67" spans="2:9" x14ac:dyDescent="0.2">
      <c r="B67" s="47" t="s">
        <v>231</v>
      </c>
      <c r="C67" s="12" t="s">
        <v>242</v>
      </c>
      <c r="D67" s="19" t="s">
        <v>199</v>
      </c>
      <c r="E67" s="35"/>
      <c r="F67" s="160">
        <v>80</v>
      </c>
      <c r="G67" s="162"/>
      <c r="H67" s="15"/>
    </row>
    <row r="68" spans="2:9" x14ac:dyDescent="0.2">
      <c r="B68" s="47"/>
      <c r="C68" s="12"/>
      <c r="D68" s="19"/>
      <c r="E68" s="19"/>
      <c r="F68" s="160"/>
      <c r="G68" s="162"/>
      <c r="H68" s="15"/>
      <c r="I68" s="39"/>
    </row>
    <row r="69" spans="2:9" x14ac:dyDescent="0.2">
      <c r="B69" s="47" t="s">
        <v>232</v>
      </c>
      <c r="C69" s="12" t="s">
        <v>243</v>
      </c>
      <c r="D69" s="19" t="s">
        <v>199</v>
      </c>
      <c r="E69" s="19"/>
      <c r="F69" s="161">
        <v>80</v>
      </c>
      <c r="G69" s="167"/>
      <c r="H69" s="15"/>
      <c r="I69" s="39"/>
    </row>
    <row r="70" spans="2:9" x14ac:dyDescent="0.2">
      <c r="B70" s="47"/>
      <c r="C70" s="12"/>
      <c r="D70" s="19"/>
      <c r="E70" s="19"/>
      <c r="F70" s="160"/>
      <c r="G70" s="162"/>
      <c r="H70" s="15" t="str">
        <f t="shared" si="0"/>
        <v/>
      </c>
      <c r="I70" s="39"/>
    </row>
    <row r="71" spans="2:9" x14ac:dyDescent="0.2">
      <c r="B71" s="47" t="s">
        <v>47</v>
      </c>
      <c r="C71" s="12" t="s">
        <v>244</v>
      </c>
      <c r="D71" s="19"/>
      <c r="E71" s="19"/>
      <c r="F71" s="160"/>
      <c r="G71" s="162"/>
      <c r="H71" s="15" t="str">
        <f t="shared" si="0"/>
        <v/>
      </c>
      <c r="I71" s="39"/>
    </row>
    <row r="72" spans="2:9" x14ac:dyDescent="0.2">
      <c r="B72" s="47"/>
      <c r="C72" s="12"/>
      <c r="D72" s="19"/>
      <c r="E72" s="19"/>
      <c r="F72" s="160"/>
      <c r="G72" s="171"/>
      <c r="H72" s="15" t="str">
        <f t="shared" si="0"/>
        <v/>
      </c>
      <c r="I72" s="39"/>
    </row>
    <row r="73" spans="2:9" x14ac:dyDescent="0.2">
      <c r="B73" s="47" t="s">
        <v>233</v>
      </c>
      <c r="C73" s="12" t="s">
        <v>245</v>
      </c>
      <c r="D73" s="19" t="s">
        <v>218</v>
      </c>
      <c r="E73" s="19"/>
      <c r="F73" s="160">
        <v>1</v>
      </c>
      <c r="G73" s="171">
        <v>50000</v>
      </c>
      <c r="H73" s="15">
        <f t="shared" si="0"/>
        <v>50000</v>
      </c>
      <c r="I73" s="39"/>
    </row>
    <row r="74" spans="2:9" x14ac:dyDescent="0.2">
      <c r="B74" s="47"/>
      <c r="C74" s="12"/>
      <c r="D74" s="19"/>
      <c r="E74" s="19"/>
      <c r="F74" s="160"/>
      <c r="G74" s="171"/>
      <c r="H74" s="15" t="str">
        <f t="shared" si="0"/>
        <v/>
      </c>
      <c r="I74" s="39"/>
    </row>
    <row r="75" spans="2:9" ht="25.5" x14ac:dyDescent="0.2">
      <c r="B75" s="47" t="s">
        <v>234</v>
      </c>
      <c r="C75" s="12" t="s">
        <v>246</v>
      </c>
      <c r="D75" s="19" t="s">
        <v>24</v>
      </c>
      <c r="E75" s="19"/>
      <c r="F75" s="160">
        <f>H73</f>
        <v>50000</v>
      </c>
      <c r="G75" s="172"/>
      <c r="H75" s="15"/>
      <c r="I75" s="39"/>
    </row>
    <row r="76" spans="2:9" x14ac:dyDescent="0.2">
      <c r="B76" s="47"/>
      <c r="C76" s="12"/>
      <c r="D76" s="19"/>
      <c r="E76" s="19"/>
      <c r="F76" s="19"/>
      <c r="G76" s="36"/>
      <c r="H76" s="15" t="str">
        <f t="shared" si="0"/>
        <v/>
      </c>
      <c r="I76" s="39"/>
    </row>
    <row r="77" spans="2:9" x14ac:dyDescent="0.2">
      <c r="B77" s="47"/>
      <c r="C77" s="12"/>
      <c r="D77" s="19"/>
      <c r="E77" s="19"/>
      <c r="F77" s="19"/>
      <c r="G77" s="36"/>
      <c r="H77" s="15" t="str">
        <f t="shared" si="0"/>
        <v/>
      </c>
      <c r="I77" s="39"/>
    </row>
    <row r="78" spans="2:9" s="27" customFormat="1" ht="19.5" customHeight="1" x14ac:dyDescent="0.2">
      <c r="B78" s="87" t="str">
        <f>$B$10</f>
        <v>F1</v>
      </c>
      <c r="C78" s="212" t="s">
        <v>213</v>
      </c>
      <c r="D78" s="213"/>
      <c r="E78" s="213"/>
      <c r="F78" s="213"/>
      <c r="G78" s="214"/>
      <c r="H78" s="31"/>
      <c r="I78" s="32"/>
    </row>
  </sheetData>
  <mergeCells count="12">
    <mergeCell ref="C78:G78"/>
    <mergeCell ref="F1:H1"/>
    <mergeCell ref="B4:G4"/>
    <mergeCell ref="H4:H7"/>
    <mergeCell ref="B5:G7"/>
    <mergeCell ref="B45:E45"/>
    <mergeCell ref="F45:H47"/>
    <mergeCell ref="B46:E46"/>
    <mergeCell ref="B47:E47"/>
    <mergeCell ref="B48:G48"/>
    <mergeCell ref="H48:H51"/>
    <mergeCell ref="B49:G51"/>
  </mergeCells>
  <pageMargins left="0.43307086614173229" right="0.31496062992125984" top="0.43307086614173229" bottom="0.62992125984251968" header="0.35433070866141736" footer="0.31496062992125984"/>
  <pageSetup paperSize="9" scale="77" firstPageNumber="0" fitToHeight="0" orientation="portrait" cellComments="asDisplayed" useFirstPageNumber="1" r:id="rId1"/>
  <headerFooter>
    <oddHeader xml:space="preserve">&amp;R&amp;"Arial,Bold Italic"
</oddHeader>
  </headerFooter>
  <rowBreaks count="1" manualBreakCount="1">
    <brk id="44"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59999389629810485"/>
    <pageSetUpPr fitToPage="1"/>
  </sheetPr>
  <dimension ref="B1:O1048504"/>
  <sheetViews>
    <sheetView view="pageBreakPreview" zoomScale="125" zoomScaleNormal="100" zoomScaleSheetLayoutView="125" zoomScalePageLayoutView="150" workbookViewId="0">
      <selection activeCell="C11" sqref="C11"/>
    </sheetView>
  </sheetViews>
  <sheetFormatPr defaultColWidth="8.85546875" defaultRowHeight="12.75" x14ac:dyDescent="0.2"/>
  <cols>
    <col min="1" max="1" width="0.85546875" style="73" customWidth="1"/>
    <col min="2" max="2" width="11.7109375" style="91" customWidth="1"/>
    <col min="3" max="3" width="45.7109375" style="49" customWidth="1"/>
    <col min="4" max="4" width="13.7109375" style="49" customWidth="1"/>
    <col min="5" max="5" width="5.7109375" style="80" customWidth="1"/>
    <col min="6" max="7" width="15.7109375" style="73" customWidth="1"/>
    <col min="8" max="8" width="15.7109375" style="81" customWidth="1"/>
    <col min="9" max="9" width="0.85546875" style="73" customWidth="1"/>
    <col min="10" max="10" width="8.85546875" style="73"/>
    <col min="11" max="11" width="15.42578125" style="73" customWidth="1"/>
    <col min="12" max="12" width="12.5703125" style="73" customWidth="1"/>
    <col min="13" max="13" width="9.42578125" style="73" customWidth="1"/>
    <col min="14" max="16384" width="8.85546875" style="73"/>
  </cols>
  <sheetData>
    <row r="1" spans="2:15" x14ac:dyDescent="0.2">
      <c r="B1" s="76" t="str">
        <f>Client1</f>
        <v>Province of KwaZulu-Natal</v>
      </c>
      <c r="D1" s="3"/>
      <c r="E1" s="3"/>
      <c r="F1" s="200" t="str">
        <f>"Contract No. "&amp;ContractNo</f>
        <v>Contract No. ZNB 01581/00000/00/HOD/INF/22/T</v>
      </c>
      <c r="G1" s="200"/>
      <c r="H1" s="200"/>
    </row>
    <row r="2" spans="2:15" s="1" customFormat="1" ht="18" customHeight="1" x14ac:dyDescent="0.2">
      <c r="B2" s="74" t="str">
        <f>Client2</f>
        <v>Department of Transport</v>
      </c>
      <c r="C2" s="49"/>
      <c r="D2" s="3"/>
      <c r="E2" s="3"/>
      <c r="F2" s="3"/>
      <c r="H2" s="4"/>
      <c r="L2" s="3"/>
    </row>
    <row r="3" spans="2:15" s="1" customFormat="1" ht="16.5" customHeight="1" x14ac:dyDescent="0.2">
      <c r="B3" s="64"/>
      <c r="C3" s="78"/>
      <c r="D3" s="65"/>
      <c r="E3" s="65"/>
      <c r="F3" s="65"/>
      <c r="G3" s="66"/>
      <c r="H3" s="77"/>
      <c r="J3" s="4"/>
      <c r="K3" s="4"/>
      <c r="L3" s="3"/>
    </row>
    <row r="4" spans="2:15" s="1" customFormat="1" ht="7.5" customHeight="1" x14ac:dyDescent="0.2">
      <c r="B4" s="193" t="str">
        <f>ContractDescription</f>
        <v>THE RESEAL OF MAIN ROAD P209  FROM KM 0.000 TO KM 6,00 IN THE LADYSMITH REGION</v>
      </c>
      <c r="C4" s="194"/>
      <c r="D4" s="194"/>
      <c r="E4" s="194"/>
      <c r="F4" s="194"/>
      <c r="G4" s="194"/>
      <c r="H4" s="198" t="s">
        <v>319</v>
      </c>
      <c r="J4" s="4"/>
      <c r="K4" s="4"/>
      <c r="L4" s="3"/>
    </row>
    <row r="5" spans="2:15" ht="12.75" customHeight="1" x14ac:dyDescent="0.2">
      <c r="B5" s="193"/>
      <c r="C5" s="194"/>
      <c r="D5" s="194"/>
      <c r="E5" s="194"/>
      <c r="F5" s="194"/>
      <c r="G5" s="194"/>
      <c r="H5" s="198"/>
    </row>
    <row r="6" spans="2:15" ht="7.5" customHeight="1" x14ac:dyDescent="0.2">
      <c r="B6" s="195"/>
      <c r="C6" s="196"/>
      <c r="D6" s="196"/>
      <c r="E6" s="196"/>
      <c r="F6" s="196"/>
      <c r="G6" s="196"/>
      <c r="H6" s="199"/>
    </row>
    <row r="7" spans="2:15" ht="25.5" customHeight="1" x14ac:dyDescent="0.2">
      <c r="B7" s="224" t="s">
        <v>265</v>
      </c>
      <c r="C7" s="225"/>
      <c r="D7" s="225"/>
      <c r="E7" s="225"/>
      <c r="F7" s="225"/>
      <c r="G7" s="225"/>
      <c r="H7" s="226"/>
    </row>
    <row r="8" spans="2:15" x14ac:dyDescent="0.2">
      <c r="B8" s="9" t="s">
        <v>217</v>
      </c>
      <c r="C8" s="227" t="s">
        <v>1</v>
      </c>
      <c r="D8" s="228"/>
      <c r="E8" s="229"/>
      <c r="F8" s="9" t="s">
        <v>205</v>
      </c>
      <c r="G8" s="228" t="s">
        <v>5</v>
      </c>
      <c r="H8" s="229"/>
      <c r="O8" s="81"/>
    </row>
    <row r="9" spans="2:15" x14ac:dyDescent="0.2">
      <c r="B9" s="18" t="str">
        <f>'Section F'!B10</f>
        <v>F1</v>
      </c>
      <c r="C9" s="215" t="str">
        <f>'Section F'!C10</f>
        <v>EXPANDED PUBLIC WORKS PROGRAMME (EPWP)</v>
      </c>
      <c r="D9" s="216"/>
      <c r="E9" s="217"/>
      <c r="F9" s="38"/>
      <c r="G9" s="218">
        <f>'Section F'!H78</f>
        <v>0</v>
      </c>
      <c r="H9" s="219"/>
      <c r="O9" s="81"/>
    </row>
    <row r="10" spans="2:15" ht="12.75" customHeight="1" x14ac:dyDescent="0.2">
      <c r="B10" s="19"/>
      <c r="C10" s="220"/>
      <c r="D10" s="221"/>
      <c r="E10" s="222"/>
      <c r="F10" s="38"/>
      <c r="G10" s="223"/>
      <c r="H10" s="210"/>
    </row>
    <row r="11" spans="2:15" ht="12.75" customHeight="1" x14ac:dyDescent="0.2">
      <c r="B11" s="19"/>
      <c r="C11" s="220"/>
      <c r="D11" s="221"/>
      <c r="E11" s="222"/>
      <c r="F11" s="38"/>
      <c r="G11" s="223"/>
      <c r="H11" s="210"/>
    </row>
    <row r="12" spans="2:15" ht="12.75" customHeight="1" x14ac:dyDescent="0.2">
      <c r="B12" s="19"/>
      <c r="C12" s="220"/>
      <c r="D12" s="221"/>
      <c r="E12" s="222"/>
      <c r="F12" s="38"/>
      <c r="G12" s="223"/>
      <c r="H12" s="210"/>
    </row>
    <row r="13" spans="2:15" ht="12.75" customHeight="1" x14ac:dyDescent="0.2">
      <c r="B13" s="19"/>
      <c r="C13" s="220"/>
      <c r="D13" s="221"/>
      <c r="E13" s="222"/>
      <c r="F13" s="38"/>
      <c r="G13" s="223"/>
      <c r="H13" s="210"/>
    </row>
    <row r="14" spans="2:15" ht="12.75" customHeight="1" x14ac:dyDescent="0.2">
      <c r="B14" s="19"/>
      <c r="C14" s="220"/>
      <c r="D14" s="221"/>
      <c r="E14" s="222"/>
      <c r="F14" s="38"/>
      <c r="G14" s="223"/>
      <c r="H14" s="210"/>
    </row>
    <row r="15" spans="2:15" ht="12.75" customHeight="1" x14ac:dyDescent="0.2">
      <c r="B15" s="19"/>
      <c r="C15" s="220"/>
      <c r="D15" s="221"/>
      <c r="E15" s="222"/>
      <c r="F15" s="38"/>
      <c r="G15" s="223"/>
      <c r="H15" s="210"/>
    </row>
    <row r="16" spans="2:15" ht="12.75" customHeight="1" x14ac:dyDescent="0.2">
      <c r="B16" s="19"/>
      <c r="C16" s="220"/>
      <c r="D16" s="221"/>
      <c r="E16" s="222"/>
      <c r="F16" s="38"/>
      <c r="G16" s="223"/>
      <c r="H16" s="210"/>
    </row>
    <row r="17" spans="2:8" ht="12.75" customHeight="1" x14ac:dyDescent="0.2">
      <c r="B17" s="19"/>
      <c r="C17" s="220"/>
      <c r="D17" s="221"/>
      <c r="E17" s="222"/>
      <c r="F17" s="38"/>
      <c r="G17" s="223"/>
      <c r="H17" s="210"/>
    </row>
    <row r="18" spans="2:8" ht="12.75" customHeight="1" x14ac:dyDescent="0.2">
      <c r="B18" s="19"/>
      <c r="C18" s="220"/>
      <c r="D18" s="221"/>
      <c r="E18" s="222"/>
      <c r="F18" s="38"/>
      <c r="G18" s="223"/>
      <c r="H18" s="210"/>
    </row>
    <row r="19" spans="2:8" ht="12.75" customHeight="1" x14ac:dyDescent="0.2">
      <c r="B19" s="19"/>
      <c r="C19" s="220"/>
      <c r="D19" s="221"/>
      <c r="E19" s="222"/>
      <c r="F19" s="38"/>
      <c r="G19" s="223"/>
      <c r="H19" s="210"/>
    </row>
    <row r="20" spans="2:8" ht="12.75" customHeight="1" x14ac:dyDescent="0.2">
      <c r="B20" s="19"/>
      <c r="C20" s="220"/>
      <c r="D20" s="221"/>
      <c r="E20" s="222"/>
      <c r="F20" s="38"/>
      <c r="G20" s="223"/>
      <c r="H20" s="210"/>
    </row>
    <row r="21" spans="2:8" ht="12.75" customHeight="1" x14ac:dyDescent="0.2">
      <c r="B21" s="19"/>
      <c r="C21" s="220"/>
      <c r="D21" s="221"/>
      <c r="E21" s="222"/>
      <c r="F21" s="38"/>
      <c r="G21" s="223"/>
      <c r="H21" s="210"/>
    </row>
    <row r="22" spans="2:8" ht="12.75" customHeight="1" x14ac:dyDescent="0.2">
      <c r="B22" s="19"/>
      <c r="C22" s="220"/>
      <c r="D22" s="221"/>
      <c r="E22" s="222"/>
      <c r="F22" s="38"/>
      <c r="G22" s="223"/>
      <c r="H22" s="210"/>
    </row>
    <row r="23" spans="2:8" ht="12.75" customHeight="1" x14ac:dyDescent="0.2">
      <c r="B23" s="19"/>
      <c r="C23" s="220"/>
      <c r="D23" s="221"/>
      <c r="E23" s="222"/>
      <c r="F23" s="38"/>
      <c r="G23" s="223"/>
      <c r="H23" s="210"/>
    </row>
    <row r="24" spans="2:8" ht="12.75" customHeight="1" x14ac:dyDescent="0.2">
      <c r="B24" s="19"/>
      <c r="C24" s="220"/>
      <c r="D24" s="221"/>
      <c r="E24" s="222"/>
      <c r="F24" s="38"/>
      <c r="G24" s="223"/>
      <c r="H24" s="210"/>
    </row>
    <row r="25" spans="2:8" ht="12.75" customHeight="1" x14ac:dyDescent="0.2">
      <c r="B25" s="19"/>
      <c r="C25" s="220"/>
      <c r="D25" s="221"/>
      <c r="E25" s="222"/>
      <c r="F25" s="38"/>
      <c r="G25" s="223"/>
      <c r="H25" s="210"/>
    </row>
    <row r="26" spans="2:8" ht="12.75" customHeight="1" x14ac:dyDescent="0.2">
      <c r="B26" s="19"/>
      <c r="C26" s="220"/>
      <c r="D26" s="221"/>
      <c r="E26" s="222"/>
      <c r="F26" s="38"/>
      <c r="G26" s="223"/>
      <c r="H26" s="210"/>
    </row>
    <row r="27" spans="2:8" ht="12.75" customHeight="1" x14ac:dyDescent="0.2">
      <c r="B27" s="19"/>
      <c r="C27" s="220"/>
      <c r="D27" s="221"/>
      <c r="E27" s="222"/>
      <c r="F27" s="38"/>
      <c r="G27" s="223"/>
      <c r="H27" s="210"/>
    </row>
    <row r="28" spans="2:8" ht="12.75" customHeight="1" x14ac:dyDescent="0.2">
      <c r="B28" s="19"/>
      <c r="C28" s="220"/>
      <c r="D28" s="221"/>
      <c r="E28" s="222"/>
      <c r="F28" s="38"/>
      <c r="G28" s="223"/>
      <c r="H28" s="210"/>
    </row>
    <row r="29" spans="2:8" ht="12.75" customHeight="1" x14ac:dyDescent="0.2">
      <c r="B29" s="19"/>
      <c r="C29" s="220"/>
      <c r="D29" s="221"/>
      <c r="E29" s="222"/>
      <c r="F29" s="38"/>
      <c r="G29" s="223"/>
      <c r="H29" s="210"/>
    </row>
    <row r="30" spans="2:8" ht="12.75" customHeight="1" x14ac:dyDescent="0.2">
      <c r="B30" s="19"/>
      <c r="C30" s="220"/>
      <c r="D30" s="221"/>
      <c r="E30" s="222"/>
      <c r="F30" s="38"/>
      <c r="G30" s="223"/>
      <c r="H30" s="210"/>
    </row>
    <row r="31" spans="2:8" ht="12.75" customHeight="1" x14ac:dyDescent="0.2">
      <c r="B31" s="19"/>
      <c r="C31" s="220"/>
      <c r="D31" s="221"/>
      <c r="E31" s="222"/>
      <c r="F31" s="38"/>
      <c r="G31" s="223"/>
      <c r="H31" s="210"/>
    </row>
    <row r="32" spans="2:8" ht="12.75" customHeight="1" x14ac:dyDescent="0.2">
      <c r="B32" s="19"/>
      <c r="C32" s="220"/>
      <c r="D32" s="221"/>
      <c r="E32" s="222"/>
      <c r="F32" s="38"/>
      <c r="G32" s="223"/>
      <c r="H32" s="210"/>
    </row>
    <row r="33" spans="2:8" x14ac:dyDescent="0.2">
      <c r="B33" s="19"/>
      <c r="C33" s="220"/>
      <c r="D33" s="221"/>
      <c r="E33" s="222"/>
      <c r="F33" s="38"/>
      <c r="G33" s="223"/>
      <c r="H33" s="210"/>
    </row>
    <row r="34" spans="2:8" x14ac:dyDescent="0.2">
      <c r="B34" s="19"/>
      <c r="C34" s="220"/>
      <c r="D34" s="221"/>
      <c r="E34" s="222"/>
      <c r="F34" s="38"/>
      <c r="G34" s="223"/>
      <c r="H34" s="210"/>
    </row>
    <row r="35" spans="2:8" x14ac:dyDescent="0.2">
      <c r="B35" s="19"/>
      <c r="C35" s="220"/>
      <c r="D35" s="221"/>
      <c r="E35" s="222"/>
      <c r="F35" s="38"/>
      <c r="G35" s="223"/>
      <c r="H35" s="210"/>
    </row>
    <row r="36" spans="2:8" x14ac:dyDescent="0.2">
      <c r="B36" s="19"/>
      <c r="C36" s="220"/>
      <c r="D36" s="221"/>
      <c r="E36" s="222"/>
      <c r="F36" s="38"/>
      <c r="G36" s="223"/>
      <c r="H36" s="210"/>
    </row>
    <row r="37" spans="2:8" x14ac:dyDescent="0.2">
      <c r="B37" s="19"/>
      <c r="C37" s="220"/>
      <c r="D37" s="221"/>
      <c r="E37" s="222"/>
      <c r="F37" s="38"/>
      <c r="G37" s="223"/>
      <c r="H37" s="210"/>
    </row>
    <row r="38" spans="2:8" x14ac:dyDescent="0.2">
      <c r="B38" s="19"/>
      <c r="C38" s="220"/>
      <c r="D38" s="221"/>
      <c r="E38" s="222"/>
      <c r="F38" s="38"/>
      <c r="G38" s="223"/>
      <c r="H38" s="210"/>
    </row>
    <row r="39" spans="2:8" x14ac:dyDescent="0.2">
      <c r="B39" s="19"/>
      <c r="C39" s="220"/>
      <c r="D39" s="221"/>
      <c r="E39" s="222"/>
      <c r="F39" s="38"/>
      <c r="G39" s="223"/>
      <c r="H39" s="210"/>
    </row>
    <row r="40" spans="2:8" x14ac:dyDescent="0.2">
      <c r="B40" s="19"/>
      <c r="C40" s="220"/>
      <c r="D40" s="221"/>
      <c r="E40" s="222"/>
      <c r="F40" s="38"/>
      <c r="G40" s="223"/>
      <c r="H40" s="210"/>
    </row>
    <row r="41" spans="2:8" ht="12.75" customHeight="1" x14ac:dyDescent="0.2">
      <c r="B41" s="19"/>
      <c r="C41" s="220"/>
      <c r="D41" s="221"/>
      <c r="E41" s="222"/>
      <c r="F41" s="38"/>
      <c r="G41" s="223"/>
      <c r="H41" s="210"/>
    </row>
    <row r="42" spans="2:8" x14ac:dyDescent="0.2">
      <c r="B42" s="19"/>
      <c r="C42" s="220"/>
      <c r="D42" s="221"/>
      <c r="E42" s="222"/>
      <c r="F42" s="38"/>
      <c r="G42" s="223"/>
      <c r="H42" s="210"/>
    </row>
    <row r="43" spans="2:8" x14ac:dyDescent="0.2">
      <c r="B43" s="19"/>
      <c r="C43" s="220"/>
      <c r="D43" s="221"/>
      <c r="E43" s="222"/>
      <c r="F43" s="38"/>
      <c r="G43" s="223"/>
      <c r="H43" s="210"/>
    </row>
    <row r="44" spans="2:8" x14ac:dyDescent="0.2">
      <c r="B44" s="19"/>
      <c r="C44" s="220"/>
      <c r="D44" s="221"/>
      <c r="E44" s="222"/>
      <c r="F44" s="38"/>
      <c r="G44" s="223"/>
      <c r="H44" s="210"/>
    </row>
    <row r="45" spans="2:8" x14ac:dyDescent="0.2">
      <c r="B45" s="19"/>
      <c r="C45" s="220"/>
      <c r="D45" s="221"/>
      <c r="E45" s="222"/>
      <c r="F45" s="38"/>
      <c r="G45" s="223"/>
      <c r="H45" s="210"/>
    </row>
    <row r="46" spans="2:8" x14ac:dyDescent="0.2">
      <c r="B46" s="19"/>
      <c r="C46" s="220"/>
      <c r="D46" s="221"/>
      <c r="E46" s="222"/>
      <c r="F46" s="38"/>
      <c r="G46" s="223"/>
      <c r="H46" s="210"/>
    </row>
    <row r="47" spans="2:8" x14ac:dyDescent="0.2">
      <c r="B47" s="19"/>
      <c r="C47" s="220"/>
      <c r="D47" s="221"/>
      <c r="E47" s="222"/>
      <c r="F47" s="38"/>
      <c r="G47" s="223"/>
      <c r="H47" s="210"/>
    </row>
    <row r="48" spans="2:8" x14ac:dyDescent="0.2">
      <c r="B48" s="19"/>
      <c r="C48" s="220"/>
      <c r="D48" s="221"/>
      <c r="E48" s="222"/>
      <c r="F48" s="38"/>
      <c r="G48" s="223"/>
      <c r="H48" s="210"/>
    </row>
    <row r="49" spans="2:8" x14ac:dyDescent="0.2">
      <c r="B49" s="19"/>
      <c r="C49" s="220"/>
      <c r="D49" s="221"/>
      <c r="E49" s="222"/>
      <c r="F49" s="38"/>
      <c r="G49" s="223"/>
      <c r="H49" s="210"/>
    </row>
    <row r="50" spans="2:8" x14ac:dyDescent="0.2">
      <c r="B50" s="19"/>
      <c r="C50" s="220"/>
      <c r="D50" s="221"/>
      <c r="E50" s="222"/>
      <c r="F50" s="38"/>
      <c r="G50" s="223"/>
      <c r="H50" s="210"/>
    </row>
    <row r="51" spans="2:8" x14ac:dyDescent="0.2">
      <c r="B51" s="19"/>
      <c r="C51" s="220"/>
      <c r="D51" s="221"/>
      <c r="E51" s="222"/>
      <c r="F51" s="38"/>
      <c r="G51" s="223"/>
      <c r="H51" s="210"/>
    </row>
    <row r="52" spans="2:8" x14ac:dyDescent="0.2">
      <c r="B52" s="19"/>
      <c r="C52" s="220"/>
      <c r="D52" s="221"/>
      <c r="E52" s="222"/>
      <c r="F52" s="38"/>
      <c r="G52" s="223"/>
      <c r="H52" s="210"/>
    </row>
    <row r="53" spans="2:8" x14ac:dyDescent="0.2">
      <c r="B53" s="19"/>
      <c r="C53" s="220"/>
      <c r="D53" s="221"/>
      <c r="E53" s="222"/>
      <c r="F53" s="38"/>
      <c r="G53" s="223"/>
      <c r="H53" s="210"/>
    </row>
    <row r="54" spans="2:8" x14ac:dyDescent="0.2">
      <c r="B54" s="19"/>
      <c r="C54" s="220"/>
      <c r="D54" s="221"/>
      <c r="E54" s="222"/>
      <c r="F54" s="38"/>
      <c r="G54" s="223"/>
      <c r="H54" s="210"/>
    </row>
    <row r="55" spans="2:8" x14ac:dyDescent="0.2">
      <c r="B55" s="19"/>
      <c r="C55" s="220"/>
      <c r="D55" s="221"/>
      <c r="E55" s="222"/>
      <c r="F55" s="38"/>
      <c r="G55" s="223"/>
      <c r="H55" s="210"/>
    </row>
    <row r="56" spans="2:8" x14ac:dyDescent="0.2">
      <c r="B56" s="19"/>
      <c r="C56" s="94"/>
      <c r="E56" s="86"/>
      <c r="F56" s="38"/>
      <c r="G56" s="10"/>
      <c r="H56" s="93"/>
    </row>
    <row r="57" spans="2:8" x14ac:dyDescent="0.2">
      <c r="B57" s="19"/>
      <c r="C57" s="94"/>
      <c r="E57" s="86"/>
      <c r="F57" s="38"/>
      <c r="G57" s="10"/>
      <c r="H57" s="93"/>
    </row>
    <row r="58" spans="2:8" x14ac:dyDescent="0.2">
      <c r="B58" s="19"/>
      <c r="C58" s="94"/>
      <c r="E58" s="86"/>
      <c r="F58" s="38"/>
      <c r="G58" s="10"/>
      <c r="H58" s="93"/>
    </row>
    <row r="59" spans="2:8" x14ac:dyDescent="0.2">
      <c r="B59" s="19"/>
      <c r="C59" s="94"/>
      <c r="E59" s="86"/>
      <c r="F59" s="38"/>
      <c r="G59" s="10"/>
      <c r="H59" s="93"/>
    </row>
    <row r="60" spans="2:8" x14ac:dyDescent="0.2">
      <c r="B60" s="19"/>
      <c r="C60" s="94"/>
      <c r="E60" s="86"/>
      <c r="F60" s="38"/>
      <c r="G60" s="10"/>
      <c r="H60" s="93"/>
    </row>
    <row r="61" spans="2:8" x14ac:dyDescent="0.2">
      <c r="B61" s="19"/>
      <c r="C61" s="94"/>
      <c r="E61" s="86"/>
      <c r="F61" s="38"/>
      <c r="G61" s="10"/>
      <c r="H61" s="93"/>
    </row>
    <row r="62" spans="2:8" x14ac:dyDescent="0.2">
      <c r="B62" s="19"/>
      <c r="C62" s="94"/>
      <c r="E62" s="86"/>
      <c r="F62" s="38"/>
      <c r="G62" s="10"/>
      <c r="H62" s="93"/>
    </row>
    <row r="63" spans="2:8" x14ac:dyDescent="0.2">
      <c r="B63" s="19"/>
      <c r="C63" s="94"/>
      <c r="E63" s="86"/>
      <c r="F63" s="38"/>
      <c r="G63" s="10"/>
      <c r="H63" s="93"/>
    </row>
    <row r="64" spans="2:8" x14ac:dyDescent="0.2">
      <c r="B64" s="19"/>
      <c r="C64" s="94"/>
      <c r="E64" s="86"/>
      <c r="F64" s="38"/>
      <c r="G64" s="10"/>
      <c r="H64" s="93"/>
    </row>
    <row r="65" spans="2:8" x14ac:dyDescent="0.2">
      <c r="B65" s="19"/>
      <c r="C65" s="94"/>
      <c r="E65" s="86"/>
      <c r="F65" s="38"/>
      <c r="G65" s="10"/>
      <c r="H65" s="93"/>
    </row>
    <row r="66" spans="2:8" x14ac:dyDescent="0.2">
      <c r="B66" s="19"/>
      <c r="C66" s="94"/>
      <c r="E66" s="86"/>
      <c r="F66" s="38"/>
      <c r="G66" s="10"/>
      <c r="H66" s="93"/>
    </row>
    <row r="67" spans="2:8" x14ac:dyDescent="0.2">
      <c r="B67" s="19"/>
      <c r="C67" s="94"/>
      <c r="E67" s="86"/>
      <c r="F67" s="38"/>
      <c r="G67" s="10"/>
      <c r="H67" s="93"/>
    </row>
    <row r="68" spans="2:8" x14ac:dyDescent="0.2">
      <c r="B68" s="19"/>
      <c r="C68" s="94"/>
      <c r="E68" s="86"/>
      <c r="F68" s="38"/>
      <c r="G68" s="10"/>
      <c r="H68" s="93"/>
    </row>
    <row r="69" spans="2:8" x14ac:dyDescent="0.2">
      <c r="B69" s="19"/>
      <c r="C69" s="94"/>
      <c r="E69" s="86"/>
      <c r="F69" s="38"/>
      <c r="G69" s="10"/>
      <c r="H69" s="93"/>
    </row>
    <row r="70" spans="2:8" x14ac:dyDescent="0.2">
      <c r="B70" s="19"/>
      <c r="C70" s="94"/>
      <c r="E70" s="86"/>
      <c r="F70" s="38"/>
      <c r="G70" s="10"/>
      <c r="H70" s="93"/>
    </row>
    <row r="71" spans="2:8" x14ac:dyDescent="0.2">
      <c r="B71" s="19"/>
      <c r="C71" s="94"/>
      <c r="E71" s="86"/>
      <c r="F71" s="38"/>
      <c r="G71" s="10"/>
      <c r="H71" s="93"/>
    </row>
    <row r="72" spans="2:8" x14ac:dyDescent="0.2">
      <c r="B72" s="18"/>
      <c r="C72" s="220"/>
      <c r="D72" s="221"/>
      <c r="E72" s="222"/>
      <c r="F72" s="38"/>
      <c r="G72" s="223"/>
      <c r="H72" s="210"/>
    </row>
    <row r="73" spans="2:8" x14ac:dyDescent="0.2">
      <c r="B73" s="19"/>
      <c r="C73" s="220"/>
      <c r="D73" s="221"/>
      <c r="E73" s="222"/>
      <c r="F73" s="38"/>
      <c r="G73" s="223"/>
      <c r="H73" s="210"/>
    </row>
    <row r="74" spans="2:8" x14ac:dyDescent="0.2">
      <c r="B74" s="18"/>
      <c r="C74" s="220"/>
      <c r="D74" s="221"/>
      <c r="E74" s="222"/>
      <c r="F74" s="38"/>
      <c r="G74" s="223"/>
      <c r="H74" s="210"/>
    </row>
    <row r="75" spans="2:8" x14ac:dyDescent="0.2">
      <c r="B75" s="19"/>
      <c r="C75" s="220"/>
      <c r="D75" s="221"/>
      <c r="E75" s="222"/>
      <c r="F75" s="38"/>
      <c r="G75" s="223"/>
      <c r="H75" s="210"/>
    </row>
    <row r="76" spans="2:8" x14ac:dyDescent="0.2">
      <c r="B76" s="19"/>
      <c r="C76" s="220"/>
      <c r="D76" s="221"/>
      <c r="E76" s="222"/>
      <c r="F76" s="38"/>
      <c r="G76" s="223"/>
      <c r="H76" s="210"/>
    </row>
    <row r="77" spans="2:8" x14ac:dyDescent="0.2">
      <c r="B77" s="19"/>
      <c r="C77" s="220"/>
      <c r="D77" s="221"/>
      <c r="E77" s="222"/>
      <c r="F77" s="38"/>
      <c r="G77" s="223"/>
      <c r="H77" s="210"/>
    </row>
    <row r="78" spans="2:8" x14ac:dyDescent="0.2">
      <c r="B78" s="19"/>
      <c r="C78" s="220"/>
      <c r="D78" s="221"/>
      <c r="E78" s="222"/>
      <c r="F78" s="38"/>
      <c r="G78" s="223"/>
      <c r="H78" s="210"/>
    </row>
    <row r="79" spans="2:8" x14ac:dyDescent="0.2">
      <c r="B79" s="19"/>
      <c r="C79" s="220"/>
      <c r="D79" s="221"/>
      <c r="E79" s="222"/>
      <c r="F79" s="38"/>
      <c r="G79" s="223"/>
      <c r="H79" s="210"/>
    </row>
    <row r="80" spans="2:8" x14ac:dyDescent="0.2">
      <c r="B80" s="90"/>
      <c r="C80" s="232"/>
      <c r="D80" s="233"/>
      <c r="E80" s="234"/>
      <c r="F80" s="89"/>
      <c r="G80" s="235"/>
      <c r="H80" s="211"/>
    </row>
    <row r="81" spans="2:9" s="27" customFormat="1" ht="19.5" customHeight="1" x14ac:dyDescent="0.2">
      <c r="B81" s="212" t="s">
        <v>266</v>
      </c>
      <c r="C81" s="213"/>
      <c r="D81" s="213"/>
      <c r="E81" s="213"/>
      <c r="F81" s="213"/>
      <c r="G81" s="230">
        <f>SUM(G9:H80)</f>
        <v>0</v>
      </c>
      <c r="H81" s="231"/>
      <c r="I81" s="32"/>
    </row>
    <row r="1048504" spans="3:5" x14ac:dyDescent="0.2">
      <c r="C1048504" s="220"/>
      <c r="D1048504" s="220"/>
      <c r="E1048504" s="220"/>
    </row>
  </sheetData>
  <mergeCells count="121">
    <mergeCell ref="C1048504:E1048504"/>
    <mergeCell ref="B81:F81"/>
    <mergeCell ref="G81:H81"/>
    <mergeCell ref="C78:E78"/>
    <mergeCell ref="G78:H78"/>
    <mergeCell ref="C79:E79"/>
    <mergeCell ref="G79:H79"/>
    <mergeCell ref="C80:E80"/>
    <mergeCell ref="G80:H80"/>
    <mergeCell ref="C54:E54"/>
    <mergeCell ref="G54:H54"/>
    <mergeCell ref="C55:E55"/>
    <mergeCell ref="G55:H55"/>
    <mergeCell ref="C75:E75"/>
    <mergeCell ref="G75:H75"/>
    <mergeCell ref="C76:E76"/>
    <mergeCell ref="G76:H76"/>
    <mergeCell ref="C77:E77"/>
    <mergeCell ref="G77:H77"/>
    <mergeCell ref="C72:E72"/>
    <mergeCell ref="G72:H72"/>
    <mergeCell ref="C73:E73"/>
    <mergeCell ref="G73:H73"/>
    <mergeCell ref="C74:E74"/>
    <mergeCell ref="G74:H74"/>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43307086614173229" right="0.31496062992125984" top="0.43307086614173229" bottom="0.62992125984251968" header="0.35433070866141736" footer="0.31496062992125984"/>
  <pageSetup paperSize="9" scale="75" firstPageNumber="0" orientation="portrait" cellComments="asDisplayed" useFirstPageNumber="1" r:id="rId1"/>
  <headerFooter>
    <oddHeader xml:space="preserve">&amp;R&amp;"Arial,Bold Italic"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0">
    <tabColor theme="3" tint="0.59999389629810485"/>
    <pageSetUpPr fitToPage="1"/>
  </sheetPr>
  <dimension ref="B1:N25"/>
  <sheetViews>
    <sheetView view="pageBreakPreview" topLeftCell="A4" zoomScaleNormal="100" zoomScaleSheetLayoutView="100" zoomScalePageLayoutView="150" workbookViewId="0">
      <selection activeCell="C11" sqref="C11"/>
    </sheetView>
  </sheetViews>
  <sheetFormatPr defaultColWidth="8.85546875" defaultRowHeight="12.75" x14ac:dyDescent="0.2"/>
  <cols>
    <col min="1" max="1" width="0.85546875" style="73" customWidth="1"/>
    <col min="2" max="2" width="11.7109375" style="91" customWidth="1"/>
    <col min="3" max="3" width="45.7109375" style="49" customWidth="1"/>
    <col min="4" max="4" width="13.7109375" style="49" customWidth="1"/>
    <col min="5" max="5" width="5.7109375" style="80" customWidth="1"/>
    <col min="6" max="6" width="15.7109375" style="73" customWidth="1"/>
    <col min="7" max="7" width="15.7109375" style="109" customWidth="1"/>
    <col min="8" max="8" width="14.7109375" style="110" customWidth="1"/>
    <col min="9" max="9" width="16.5703125" style="73" customWidth="1"/>
    <col min="10" max="10" width="15.42578125" style="116" customWidth="1"/>
    <col min="11" max="11" width="15.5703125" style="73" customWidth="1"/>
    <col min="12" max="12" width="13.85546875" style="73" customWidth="1"/>
    <col min="13" max="16384" width="8.85546875" style="73"/>
  </cols>
  <sheetData>
    <row r="1" spans="2:14" x14ac:dyDescent="0.2">
      <c r="B1" s="76" t="str">
        <f>Client1</f>
        <v>Province of KwaZulu-Natal</v>
      </c>
      <c r="D1" s="3"/>
      <c r="E1" s="3"/>
      <c r="F1" s="200" t="str">
        <f>"Contract No. "&amp;ContractNo</f>
        <v>Contract No. ZNB 01581/00000/00/HOD/INF/22/T</v>
      </c>
      <c r="G1" s="200"/>
      <c r="H1" s="200"/>
    </row>
    <row r="2" spans="2:14" s="1" customFormat="1" ht="18" customHeight="1" x14ac:dyDescent="0.2">
      <c r="B2" s="74" t="str">
        <f>Client2</f>
        <v>Department of Transport</v>
      </c>
      <c r="C2" s="49"/>
      <c r="D2" s="3"/>
      <c r="E2" s="3"/>
      <c r="F2" s="3"/>
      <c r="G2" s="105"/>
      <c r="H2" s="106"/>
      <c r="J2" s="117"/>
      <c r="K2" s="3"/>
    </row>
    <row r="3" spans="2:14" s="1" customFormat="1" ht="16.5" customHeight="1" x14ac:dyDescent="0.2">
      <c r="B3" s="64"/>
      <c r="C3" s="78"/>
      <c r="D3" s="65"/>
      <c r="E3" s="65"/>
      <c r="F3" s="65"/>
      <c r="G3" s="107"/>
      <c r="H3" s="108"/>
      <c r="I3" s="4"/>
      <c r="J3" s="117"/>
      <c r="K3" s="3"/>
    </row>
    <row r="4" spans="2:14" s="1" customFormat="1" ht="7.5" customHeight="1" x14ac:dyDescent="0.2">
      <c r="B4" s="193" t="str">
        <f>ContractDescription</f>
        <v>THE RESEAL OF MAIN ROAD P209  FROM KM 0.000 TO KM 6,00 IN THE LADYSMITH REGION</v>
      </c>
      <c r="C4" s="194"/>
      <c r="D4" s="194"/>
      <c r="E4" s="194"/>
      <c r="F4" s="194"/>
      <c r="G4" s="194"/>
      <c r="H4" s="242"/>
      <c r="I4" s="4"/>
      <c r="J4" s="117"/>
      <c r="K4" s="3"/>
    </row>
    <row r="5" spans="2:14" ht="12.75" customHeight="1" x14ac:dyDescent="0.2">
      <c r="B5" s="193"/>
      <c r="C5" s="194"/>
      <c r="D5" s="194"/>
      <c r="E5" s="194"/>
      <c r="F5" s="194"/>
      <c r="G5" s="194"/>
      <c r="H5" s="242"/>
    </row>
    <row r="6" spans="2:14" ht="7.5" customHeight="1" x14ac:dyDescent="0.2">
      <c r="B6" s="195"/>
      <c r="C6" s="196"/>
      <c r="D6" s="196"/>
      <c r="E6" s="196"/>
      <c r="F6" s="196"/>
      <c r="G6" s="196"/>
      <c r="H6" s="243"/>
    </row>
    <row r="7" spans="2:14" ht="25.5" customHeight="1" x14ac:dyDescent="0.2">
      <c r="B7" s="224" t="s">
        <v>216</v>
      </c>
      <c r="C7" s="225"/>
      <c r="D7" s="225"/>
      <c r="E7" s="225"/>
      <c r="F7" s="225"/>
      <c r="G7" s="225"/>
      <c r="H7" s="226"/>
    </row>
    <row r="8" spans="2:14" ht="38.25" x14ac:dyDescent="0.2">
      <c r="B8" s="9" t="s">
        <v>217</v>
      </c>
      <c r="C8" s="227" t="s">
        <v>1</v>
      </c>
      <c r="D8" s="228"/>
      <c r="E8" s="229"/>
      <c r="F8" s="9" t="s">
        <v>205</v>
      </c>
      <c r="G8" s="238" t="s">
        <v>5</v>
      </c>
      <c r="H8" s="239"/>
      <c r="I8" s="9" t="s">
        <v>282</v>
      </c>
      <c r="J8" s="127" t="s">
        <v>24</v>
      </c>
      <c r="K8" s="9" t="s">
        <v>329</v>
      </c>
      <c r="N8" s="81"/>
    </row>
    <row r="9" spans="2:14" x14ac:dyDescent="0.2">
      <c r="B9" s="19" t="str">
        <f>'C1.2'!B10</f>
        <v>C1.2</v>
      </c>
      <c r="C9" s="215" t="str">
        <f>'C1.2'!C10</f>
        <v>GENERAL REQUIREMENTS AND PAYMENT</v>
      </c>
      <c r="D9" s="216"/>
      <c r="E9" s="217"/>
      <c r="F9" s="38" t="s">
        <v>322</v>
      </c>
      <c r="G9" s="240"/>
      <c r="H9" s="241"/>
      <c r="I9" s="177"/>
      <c r="J9" s="128"/>
      <c r="K9" s="132"/>
      <c r="N9" s="81"/>
    </row>
    <row r="10" spans="2:14" ht="12.75" customHeight="1" x14ac:dyDescent="0.2">
      <c r="B10" s="19" t="str">
        <f>'C1.3'!B10</f>
        <v>C1.3</v>
      </c>
      <c r="C10" s="220" t="str">
        <f>'C1.3'!C10</f>
        <v>CONTRACTOR'S SITE ESTABLISHMENT AND GENERAL OBLIGATIONS</v>
      </c>
      <c r="D10" s="221">
        <f>'C1.3'!D10</f>
        <v>0</v>
      </c>
      <c r="E10" s="222">
        <f>'C1.3'!E10</f>
        <v>0</v>
      </c>
      <c r="F10" s="38" t="s">
        <v>323</v>
      </c>
      <c r="G10" s="236"/>
      <c r="H10" s="237"/>
      <c r="I10" s="178"/>
      <c r="J10" s="129"/>
      <c r="K10" s="120"/>
    </row>
    <row r="11" spans="2:14" ht="12.75" customHeight="1" x14ac:dyDescent="0.2">
      <c r="B11" s="19" t="str">
        <f>'C1.4'!B10</f>
        <v>C1.4</v>
      </c>
      <c r="C11" s="220" t="str">
        <f>'C1.4'!C10</f>
        <v>FACILITIES FOR THE ENGINEER</v>
      </c>
      <c r="D11" s="221">
        <f>'C1.4'!D10</f>
        <v>0</v>
      </c>
      <c r="E11" s="222">
        <f>'C1.4'!E10</f>
        <v>0</v>
      </c>
      <c r="F11" s="38" t="s">
        <v>324</v>
      </c>
      <c r="G11" s="236"/>
      <c r="H11" s="237"/>
      <c r="I11" s="178"/>
      <c r="J11" s="129"/>
      <c r="K11" s="120"/>
    </row>
    <row r="12" spans="2:14" ht="12.75" customHeight="1" x14ac:dyDescent="0.2">
      <c r="B12" s="19" t="str">
        <f>'C5.4'!B10</f>
        <v>C5.4</v>
      </c>
      <c r="C12" s="220" t="str">
        <f>'C5.4'!C10</f>
        <v>STABILISATION</v>
      </c>
      <c r="D12" s="221">
        <f>'C5.4'!D10</f>
        <v>0</v>
      </c>
      <c r="E12" s="222">
        <f>'C5.4'!E10</f>
        <v>0</v>
      </c>
      <c r="F12" s="38" t="s">
        <v>325</v>
      </c>
      <c r="G12" s="236"/>
      <c r="H12" s="237"/>
      <c r="I12" s="178"/>
      <c r="J12" s="129"/>
      <c r="K12" s="120"/>
    </row>
    <row r="13" spans="2:14" ht="12.75" customHeight="1" x14ac:dyDescent="0.2">
      <c r="B13" s="19" t="str">
        <f>'C5.5'!B10</f>
        <v>C5.5</v>
      </c>
      <c r="C13" s="220" t="str">
        <f>'C5.5'!C10</f>
        <v>RECONSTRUCTION OF PAVEMENT LAYERS</v>
      </c>
      <c r="D13" s="221">
        <f>'C5.5'!D10</f>
        <v>0</v>
      </c>
      <c r="E13" s="222">
        <f>'C5.5'!E10</f>
        <v>0</v>
      </c>
      <c r="F13" s="38" t="s">
        <v>326</v>
      </c>
      <c r="G13" s="236"/>
      <c r="H13" s="237"/>
      <c r="I13" s="179"/>
      <c r="J13" s="129"/>
      <c r="K13" s="120"/>
    </row>
    <row r="14" spans="2:14" x14ac:dyDescent="0.2">
      <c r="B14" s="19" t="str">
        <f>'C8.3'!B10</f>
        <v>C8.3</v>
      </c>
      <c r="C14" s="220" t="str">
        <f>'C8.3'!C10</f>
        <v>TEXTURE TREATMENT</v>
      </c>
      <c r="D14" s="221">
        <f>'C8.3'!D10</f>
        <v>0</v>
      </c>
      <c r="E14" s="222">
        <f>'C8.3'!E10</f>
        <v>0</v>
      </c>
      <c r="F14" s="38" t="s">
        <v>327</v>
      </c>
      <c r="G14" s="236"/>
      <c r="H14" s="237"/>
      <c r="I14" s="178"/>
      <c r="J14" s="129"/>
      <c r="K14" s="120"/>
    </row>
    <row r="15" spans="2:14" x14ac:dyDescent="0.2">
      <c r="B15" s="19" t="str">
        <f>'C10.1'!B10</f>
        <v>C10.1</v>
      </c>
      <c r="C15" s="220" t="str">
        <f>'C10.1'!C10</f>
        <v>GENERAL REQUIREMENTS FOR SURFACE TREATMENTS</v>
      </c>
      <c r="D15" s="221">
        <f>'C10.1'!D11</f>
        <v>0</v>
      </c>
      <c r="E15" s="222">
        <f>'C10.1'!E11</f>
        <v>0</v>
      </c>
      <c r="F15" s="38" t="s">
        <v>328</v>
      </c>
      <c r="G15" s="236"/>
      <c r="H15" s="237"/>
      <c r="I15" s="180"/>
      <c r="J15" s="129"/>
      <c r="K15" s="120"/>
    </row>
    <row r="16" spans="2:14" x14ac:dyDescent="0.2">
      <c r="B16" s="18" t="str">
        <f>'C20.1'!B10</f>
        <v>C20.1</v>
      </c>
      <c r="C16" s="249" t="str">
        <f>'C20.1'!C10</f>
        <v>TESTING MATERIALS AND JUDGEMENT OF WORKMANSHIP</v>
      </c>
      <c r="D16" s="249"/>
      <c r="E16" s="249"/>
      <c r="F16" s="38" t="s">
        <v>321</v>
      </c>
      <c r="G16" s="250"/>
      <c r="H16" s="237"/>
      <c r="I16" s="179"/>
      <c r="J16" s="129"/>
      <c r="K16" s="120"/>
    </row>
    <row r="17" spans="2:12" x14ac:dyDescent="0.2">
      <c r="B17" s="118"/>
      <c r="C17" s="244"/>
      <c r="D17" s="244"/>
      <c r="E17" s="244"/>
      <c r="F17" s="89"/>
      <c r="G17" s="245"/>
      <c r="H17" s="246"/>
      <c r="I17" s="134"/>
      <c r="J17" s="135"/>
      <c r="K17" s="120"/>
    </row>
    <row r="18" spans="2:12" s="27" customFormat="1" ht="19.5" customHeight="1" x14ac:dyDescent="0.2">
      <c r="B18" s="212" t="s">
        <v>264</v>
      </c>
      <c r="C18" s="213"/>
      <c r="D18" s="213"/>
      <c r="E18" s="213"/>
      <c r="F18" s="213"/>
      <c r="G18" s="247"/>
      <c r="H18" s="248"/>
      <c r="I18" s="130"/>
      <c r="J18" s="131"/>
      <c r="K18" s="133"/>
      <c r="L18" s="113"/>
    </row>
    <row r="20" spans="2:12" x14ac:dyDescent="0.2">
      <c r="I20" s="140"/>
    </row>
    <row r="22" spans="2:12" ht="120.75" customHeight="1" x14ac:dyDescent="0.25">
      <c r="C22" s="136"/>
      <c r="F22" s="136" t="s">
        <v>330</v>
      </c>
      <c r="G22" s="141">
        <f>SUM(G9:H16)</f>
        <v>0</v>
      </c>
      <c r="H22" s="137" t="s">
        <v>331</v>
      </c>
      <c r="I22" s="141">
        <f>I18</f>
        <v>0</v>
      </c>
    </row>
    <row r="23" spans="2:12" ht="75" x14ac:dyDescent="0.25">
      <c r="F23" s="136" t="s">
        <v>333</v>
      </c>
      <c r="G23" s="141">
        <f>G17</f>
        <v>0</v>
      </c>
      <c r="H23" s="138" t="s">
        <v>332</v>
      </c>
      <c r="I23" s="142">
        <f>K18-G23</f>
        <v>0</v>
      </c>
    </row>
    <row r="24" spans="2:12" ht="15" x14ac:dyDescent="0.25">
      <c r="F24" s="136" t="s">
        <v>334</v>
      </c>
      <c r="G24" s="143">
        <f>SUM(G22:G23)</f>
        <v>0</v>
      </c>
      <c r="I24" s="139"/>
    </row>
    <row r="25" spans="2:12" ht="15" x14ac:dyDescent="0.25">
      <c r="F25" s="136" t="s">
        <v>335</v>
      </c>
      <c r="G25" s="143">
        <f>G24*35%</f>
        <v>0</v>
      </c>
      <c r="I25" s="139"/>
    </row>
  </sheetData>
  <mergeCells count="26">
    <mergeCell ref="C17:E17"/>
    <mergeCell ref="G17:H17"/>
    <mergeCell ref="G18:H18"/>
    <mergeCell ref="G12:H12"/>
    <mergeCell ref="G13:H13"/>
    <mergeCell ref="G14:H14"/>
    <mergeCell ref="G15:H15"/>
    <mergeCell ref="B18:F18"/>
    <mergeCell ref="C16:E16"/>
    <mergeCell ref="G16:H16"/>
    <mergeCell ref="C15:E15"/>
    <mergeCell ref="F1:H1"/>
    <mergeCell ref="B7:H7"/>
    <mergeCell ref="G8:H8"/>
    <mergeCell ref="G9:H9"/>
    <mergeCell ref="G10:H10"/>
    <mergeCell ref="H4:H6"/>
    <mergeCell ref="B4:G6"/>
    <mergeCell ref="C8:E8"/>
    <mergeCell ref="C9:E9"/>
    <mergeCell ref="C10:E10"/>
    <mergeCell ref="G11:H11"/>
    <mergeCell ref="C14:E14"/>
    <mergeCell ref="C12:E12"/>
    <mergeCell ref="C13:E13"/>
    <mergeCell ref="C11:E11"/>
  </mergeCells>
  <phoneticPr fontId="22" type="noConversion"/>
  <pageMargins left="0.43307086614173229" right="0.31496062992125984" top="0.43307086614173229" bottom="0.62992125984251968" header="0.35433070866141736" footer="0.31496062992125984"/>
  <pageSetup paperSize="9" scale="57" firstPageNumber="0" orientation="portrait" cellComments="asDisplayed" useFirstPageNumber="1" r:id="rId1"/>
  <headerFooter>
    <oddHeader xml:space="preserve">&amp;R&amp;"Arial,Bold Italic"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I115"/>
  <sheetViews>
    <sheetView view="pageBreakPreview" topLeftCell="A7" zoomScaleNormal="125" zoomScaleSheetLayoutView="100" zoomScalePageLayoutView="125" workbookViewId="0">
      <selection activeCell="C11" sqref="C11"/>
    </sheetView>
  </sheetViews>
  <sheetFormatPr defaultColWidth="6.85546875" defaultRowHeight="12.75" x14ac:dyDescent="0.2"/>
  <cols>
    <col min="1" max="1" width="0.85546875" style="1" customWidth="1"/>
    <col min="2" max="2" width="11.7109375" style="33" customWidth="1"/>
    <col min="3" max="3" width="53"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200" t="str">
        <f>"Contract No. "&amp;ContractNo</f>
        <v>Contract No. ZNB 01581/00000/00/HOD/INF/22/T</v>
      </c>
      <c r="G1" s="200"/>
      <c r="H1" s="200"/>
    </row>
    <row r="2" spans="2:9" x14ac:dyDescent="0.2">
      <c r="B2" s="74" t="str">
        <f>Client2</f>
        <v>Department of Transport</v>
      </c>
    </row>
    <row r="3" spans="2:9" x14ac:dyDescent="0.2">
      <c r="B3" s="64"/>
      <c r="C3" s="64"/>
      <c r="D3" s="65"/>
      <c r="E3" s="65"/>
      <c r="F3" s="65"/>
      <c r="G3" s="66"/>
      <c r="H3" s="77"/>
    </row>
    <row r="4" spans="2:9" x14ac:dyDescent="0.2">
      <c r="B4" s="188" t="s">
        <v>7</v>
      </c>
      <c r="C4" s="189"/>
      <c r="D4" s="189"/>
      <c r="E4" s="189"/>
      <c r="F4" s="189"/>
      <c r="G4" s="189"/>
      <c r="H4" s="197" t="str">
        <f>"CHAPTER "&amp;B10</f>
        <v>CHAPTER G1</v>
      </c>
      <c r="I4" s="5"/>
    </row>
    <row r="5" spans="2:9" ht="7.5" customHeight="1" x14ac:dyDescent="0.2">
      <c r="B5" s="193" t="str">
        <f>ContractDescription</f>
        <v>THE RESEAL OF MAIN ROAD P209  FROM KM 0.000 TO KM 6,00 IN THE LADYSMITH REGION</v>
      </c>
      <c r="C5" s="194"/>
      <c r="D5" s="194"/>
      <c r="E5" s="194"/>
      <c r="F5" s="194"/>
      <c r="G5" s="194"/>
      <c r="H5" s="198"/>
      <c r="I5" s="6"/>
    </row>
    <row r="6" spans="2:9" ht="12.75" customHeight="1" x14ac:dyDescent="0.2">
      <c r="B6" s="193"/>
      <c r="C6" s="194"/>
      <c r="D6" s="194"/>
      <c r="E6" s="194"/>
      <c r="F6" s="194"/>
      <c r="G6" s="194"/>
      <c r="H6" s="198"/>
      <c r="I6" s="6"/>
    </row>
    <row r="7" spans="2:9" ht="7.5" customHeight="1" x14ac:dyDescent="0.2">
      <c r="B7" s="195"/>
      <c r="C7" s="196"/>
      <c r="D7" s="196"/>
      <c r="E7" s="196"/>
      <c r="F7" s="196"/>
      <c r="G7" s="196"/>
      <c r="H7" s="199"/>
      <c r="I7" s="6"/>
    </row>
    <row r="8" spans="2:9" s="7" customFormat="1" ht="24.95" customHeight="1" x14ac:dyDescent="0.2">
      <c r="B8" s="8" t="s">
        <v>0</v>
      </c>
      <c r="C8" s="9" t="s">
        <v>1</v>
      </c>
      <c r="D8" s="9" t="s">
        <v>2</v>
      </c>
      <c r="E8" s="9" t="s">
        <v>8</v>
      </c>
      <c r="F8" s="9" t="s">
        <v>3</v>
      </c>
      <c r="G8" s="9" t="s">
        <v>4</v>
      </c>
      <c r="H8" s="9" t="s">
        <v>5</v>
      </c>
      <c r="I8" s="10"/>
    </row>
    <row r="9" spans="2:9" x14ac:dyDescent="0.2">
      <c r="B9" s="11"/>
      <c r="C9" s="12"/>
      <c r="D9" s="13"/>
      <c r="E9" s="13"/>
      <c r="F9" s="13"/>
      <c r="G9" s="14"/>
      <c r="H9" s="15" t="str">
        <f>IF(D9="","",F9*G9)</f>
        <v/>
      </c>
      <c r="I9" s="16"/>
    </row>
    <row r="10" spans="2:9" x14ac:dyDescent="0.2">
      <c r="B10" s="60" t="s">
        <v>247</v>
      </c>
      <c r="C10" s="17" t="s">
        <v>200</v>
      </c>
      <c r="D10" s="19"/>
      <c r="E10" s="19"/>
      <c r="F10" s="19"/>
      <c r="G10" s="38"/>
      <c r="H10" s="15" t="str">
        <f t="shared" ref="H10:H114" si="0">IF(D10="","",F10*G10)</f>
        <v/>
      </c>
      <c r="I10" s="39"/>
    </row>
    <row r="11" spans="2:9" x14ac:dyDescent="0.2">
      <c r="B11" s="47"/>
      <c r="C11" s="12"/>
      <c r="D11" s="19"/>
      <c r="E11" s="19"/>
      <c r="F11" s="19"/>
      <c r="G11" s="38"/>
      <c r="H11" s="15" t="str">
        <f t="shared" si="0"/>
        <v/>
      </c>
      <c r="I11" s="39"/>
    </row>
    <row r="12" spans="2:9" ht="25.5" x14ac:dyDescent="0.2">
      <c r="B12" s="47" t="s">
        <v>255</v>
      </c>
      <c r="C12" s="12" t="s">
        <v>201</v>
      </c>
      <c r="D12" s="19"/>
      <c r="E12" s="19"/>
      <c r="F12" s="19"/>
      <c r="G12" s="38"/>
      <c r="H12" s="15" t="str">
        <f t="shared" si="0"/>
        <v/>
      </c>
      <c r="I12" s="39"/>
    </row>
    <row r="13" spans="2:9" x14ac:dyDescent="0.2">
      <c r="B13" s="60"/>
      <c r="C13" s="12"/>
      <c r="D13" s="19"/>
      <c r="E13" s="19"/>
      <c r="F13" s="19"/>
      <c r="G13" s="38"/>
      <c r="H13" s="15" t="str">
        <f t="shared" si="0"/>
        <v/>
      </c>
      <c r="I13" s="39"/>
    </row>
    <row r="14" spans="2:9" ht="25.5" x14ac:dyDescent="0.2">
      <c r="B14" s="47" t="s">
        <v>41</v>
      </c>
      <c r="C14" s="12" t="s">
        <v>248</v>
      </c>
      <c r="D14" s="19"/>
      <c r="E14" s="19"/>
      <c r="F14" s="20"/>
      <c r="G14" s="21"/>
      <c r="H14" s="15" t="str">
        <f t="shared" si="0"/>
        <v/>
      </c>
      <c r="I14" s="40"/>
    </row>
    <row r="15" spans="2:9" x14ac:dyDescent="0.2">
      <c r="B15" s="60"/>
      <c r="C15" s="12"/>
      <c r="D15" s="19"/>
      <c r="E15" s="19"/>
      <c r="F15" s="20"/>
      <c r="G15" s="21"/>
      <c r="H15" s="15" t="str">
        <f t="shared" si="0"/>
        <v/>
      </c>
      <c r="I15" s="40"/>
    </row>
    <row r="16" spans="2:9" ht="51" x14ac:dyDescent="0.2">
      <c r="B16" s="47" t="s">
        <v>144</v>
      </c>
      <c r="C16" s="12" t="s">
        <v>249</v>
      </c>
      <c r="D16" s="19" t="s">
        <v>36</v>
      </c>
      <c r="E16" s="19"/>
      <c r="F16" s="20">
        <v>2</v>
      </c>
      <c r="G16" s="120"/>
      <c r="H16" s="22"/>
      <c r="I16" s="39"/>
    </row>
    <row r="17" spans="2:9" x14ac:dyDescent="0.2">
      <c r="B17" s="47"/>
      <c r="C17" s="12"/>
      <c r="D17" s="19"/>
      <c r="E17" s="19"/>
      <c r="F17" s="20"/>
      <c r="G17" s="121"/>
      <c r="H17" s="22"/>
      <c r="I17" s="39"/>
    </row>
    <row r="18" spans="2:9" ht="51" x14ac:dyDescent="0.2">
      <c r="B18" s="47" t="s">
        <v>145</v>
      </c>
      <c r="C18" s="12" t="s">
        <v>250</v>
      </c>
      <c r="D18" s="19" t="s">
        <v>36</v>
      </c>
      <c r="E18" s="35"/>
      <c r="F18" s="20">
        <v>1</v>
      </c>
      <c r="G18" s="122"/>
      <c r="H18" s="22"/>
    </row>
    <row r="19" spans="2:9" x14ac:dyDescent="0.2">
      <c r="B19" s="47"/>
      <c r="C19" s="1"/>
      <c r="D19" s="19"/>
      <c r="E19" s="35"/>
      <c r="F19" s="20"/>
      <c r="G19" s="43"/>
      <c r="H19" s="22"/>
    </row>
    <row r="20" spans="2:9" ht="51" x14ac:dyDescent="0.2">
      <c r="B20" s="47" t="s">
        <v>163</v>
      </c>
      <c r="C20" s="12" t="s">
        <v>251</v>
      </c>
      <c r="D20" s="19" t="s">
        <v>36</v>
      </c>
      <c r="E20" s="35"/>
      <c r="F20" s="20">
        <v>5</v>
      </c>
      <c r="G20" s="36"/>
      <c r="H20" s="22"/>
    </row>
    <row r="21" spans="2:9" x14ac:dyDescent="0.2">
      <c r="B21" s="47"/>
      <c r="C21" s="12"/>
      <c r="D21" s="19"/>
      <c r="E21" s="35"/>
      <c r="F21" s="20"/>
      <c r="G21" s="36"/>
      <c r="H21" s="22"/>
    </row>
    <row r="22" spans="2:9" ht="51" x14ac:dyDescent="0.2">
      <c r="B22" s="47" t="s">
        <v>357</v>
      </c>
      <c r="C22" s="12" t="s">
        <v>358</v>
      </c>
      <c r="D22" s="19" t="s">
        <v>36</v>
      </c>
      <c r="E22" s="35"/>
      <c r="F22" s="20">
        <v>2</v>
      </c>
      <c r="G22" s="36"/>
      <c r="H22" s="22"/>
    </row>
    <row r="23" spans="2:9" x14ac:dyDescent="0.2">
      <c r="B23" s="47"/>
      <c r="C23" s="12"/>
      <c r="D23" s="19"/>
      <c r="E23" s="19"/>
      <c r="F23" s="20"/>
      <c r="G23" s="36"/>
      <c r="H23" s="15" t="str">
        <f t="shared" si="0"/>
        <v/>
      </c>
      <c r="I23" s="40"/>
    </row>
    <row r="24" spans="2:9" x14ac:dyDescent="0.2">
      <c r="B24" s="47" t="s">
        <v>256</v>
      </c>
      <c r="C24" s="12" t="s">
        <v>202</v>
      </c>
      <c r="D24" s="19"/>
      <c r="E24" s="19"/>
      <c r="F24" s="20"/>
      <c r="G24" s="36"/>
      <c r="H24" s="15" t="str">
        <f t="shared" si="0"/>
        <v/>
      </c>
      <c r="I24" s="40"/>
    </row>
    <row r="25" spans="2:9" x14ac:dyDescent="0.2">
      <c r="B25" s="47"/>
      <c r="C25" s="12"/>
      <c r="D25" s="19"/>
      <c r="E25" s="19"/>
      <c r="F25" s="20"/>
      <c r="G25" s="44"/>
      <c r="H25" s="15" t="str">
        <f t="shared" si="0"/>
        <v/>
      </c>
      <c r="I25" s="39"/>
    </row>
    <row r="26" spans="2:9" ht="38.25" x14ac:dyDescent="0.2">
      <c r="B26" s="47" t="s">
        <v>41</v>
      </c>
      <c r="C26" s="12" t="s">
        <v>252</v>
      </c>
      <c r="D26" s="19" t="s">
        <v>218</v>
      </c>
      <c r="E26" s="19"/>
      <c r="F26" s="20">
        <v>1</v>
      </c>
      <c r="G26" s="114">
        <v>4224368.1887360001</v>
      </c>
      <c r="H26" s="22">
        <v>4224368.1887360001</v>
      </c>
      <c r="I26" s="39"/>
    </row>
    <row r="27" spans="2:9" x14ac:dyDescent="0.2">
      <c r="B27" s="47"/>
      <c r="C27" s="12"/>
      <c r="D27" s="19"/>
      <c r="E27" s="19"/>
      <c r="F27" s="20"/>
      <c r="G27" s="41"/>
      <c r="H27" s="15" t="s">
        <v>359</v>
      </c>
      <c r="I27" s="39"/>
    </row>
    <row r="28" spans="2:9" ht="25.5" x14ac:dyDescent="0.2">
      <c r="B28" s="47" t="s">
        <v>43</v>
      </c>
      <c r="C28" s="12" t="s">
        <v>261</v>
      </c>
      <c r="D28" s="19" t="s">
        <v>24</v>
      </c>
      <c r="E28" s="19"/>
      <c r="F28" s="100">
        <v>4224368.1887360001</v>
      </c>
      <c r="G28" s="41"/>
      <c r="H28" s="15"/>
      <c r="I28" s="39"/>
    </row>
    <row r="29" spans="2:9" x14ac:dyDescent="0.2">
      <c r="B29" s="47"/>
      <c r="C29" s="12"/>
      <c r="D29" s="19"/>
      <c r="E29" s="19"/>
      <c r="F29" s="19"/>
      <c r="G29" s="38"/>
      <c r="H29" s="15" t="s">
        <v>359</v>
      </c>
      <c r="I29" s="39"/>
    </row>
    <row r="30" spans="2:9" ht="25.5" x14ac:dyDescent="0.2">
      <c r="B30" s="47" t="s">
        <v>58</v>
      </c>
      <c r="C30" s="12" t="s">
        <v>253</v>
      </c>
      <c r="D30" s="19" t="s">
        <v>218</v>
      </c>
      <c r="E30" s="19"/>
      <c r="F30" s="19">
        <v>1</v>
      </c>
      <c r="G30" s="120">
        <v>1056092.047184</v>
      </c>
      <c r="H30" s="22">
        <v>1056092.047184</v>
      </c>
      <c r="I30" s="39"/>
    </row>
    <row r="31" spans="2:9" x14ac:dyDescent="0.2">
      <c r="B31" s="47"/>
      <c r="C31" s="12"/>
      <c r="D31" s="19"/>
      <c r="E31" s="19"/>
      <c r="F31" s="19"/>
      <c r="G31" s="36"/>
      <c r="H31" s="15" t="s">
        <v>359</v>
      </c>
      <c r="I31" s="39"/>
    </row>
    <row r="32" spans="2:9" ht="25.5" x14ac:dyDescent="0.2">
      <c r="B32" s="47" t="s">
        <v>45</v>
      </c>
      <c r="C32" s="12" t="s">
        <v>262</v>
      </c>
      <c r="D32" s="19" t="s">
        <v>24</v>
      </c>
      <c r="E32" s="19"/>
      <c r="F32" s="115">
        <v>1056092.047184</v>
      </c>
      <c r="G32" s="36"/>
      <c r="H32" s="15"/>
      <c r="I32" s="39"/>
    </row>
    <row r="33" spans="2:9" x14ac:dyDescent="0.2">
      <c r="B33" s="47"/>
      <c r="C33" s="12"/>
      <c r="D33" s="19"/>
      <c r="E33" s="19"/>
      <c r="F33" s="19"/>
      <c r="G33" s="36"/>
      <c r="H33" s="15" t="s">
        <v>359</v>
      </c>
      <c r="I33" s="39"/>
    </row>
    <row r="34" spans="2:9" ht="25.5" x14ac:dyDescent="0.2">
      <c r="B34" s="47" t="s">
        <v>257</v>
      </c>
      <c r="C34" s="12" t="s">
        <v>203</v>
      </c>
      <c r="D34" s="13" t="s">
        <v>11</v>
      </c>
      <c r="E34" s="19"/>
      <c r="F34" s="13">
        <v>1</v>
      </c>
      <c r="G34" s="56"/>
      <c r="H34" s="15"/>
      <c r="I34" s="39"/>
    </row>
    <row r="35" spans="2:9" x14ac:dyDescent="0.2">
      <c r="B35" s="47"/>
      <c r="C35" s="12"/>
      <c r="D35" s="19"/>
      <c r="E35" s="19"/>
      <c r="F35" s="19"/>
      <c r="G35" s="36"/>
      <c r="H35" s="15"/>
      <c r="I35" s="39"/>
    </row>
    <row r="36" spans="2:9" x14ac:dyDescent="0.2">
      <c r="B36" s="47"/>
      <c r="C36" s="12"/>
      <c r="D36" s="19"/>
      <c r="E36" s="19"/>
      <c r="F36" s="19"/>
      <c r="G36" s="36"/>
      <c r="H36" s="15"/>
      <c r="I36" s="39"/>
    </row>
    <row r="37" spans="2:9" x14ac:dyDescent="0.2">
      <c r="B37" s="47"/>
      <c r="C37" s="12"/>
      <c r="D37" s="19"/>
      <c r="E37" s="19"/>
      <c r="F37" s="19"/>
      <c r="G37" s="36"/>
      <c r="H37" s="15"/>
      <c r="I37" s="39"/>
    </row>
    <row r="38" spans="2:9" x14ac:dyDescent="0.2">
      <c r="B38" s="47"/>
      <c r="C38" s="12"/>
      <c r="D38" s="19"/>
      <c r="E38" s="19"/>
      <c r="F38" s="19"/>
      <c r="G38" s="36"/>
      <c r="H38" s="15"/>
      <c r="I38" s="39"/>
    </row>
    <row r="39" spans="2:9" x14ac:dyDescent="0.2">
      <c r="B39" s="47"/>
      <c r="C39" s="12"/>
      <c r="D39" s="19"/>
      <c r="E39" s="19"/>
      <c r="F39" s="19"/>
      <c r="G39" s="36"/>
      <c r="H39" s="15"/>
      <c r="I39" s="39"/>
    </row>
    <row r="40" spans="2:9" x14ac:dyDescent="0.2">
      <c r="B40" s="47"/>
      <c r="C40" s="12"/>
      <c r="D40" s="19"/>
      <c r="E40" s="19"/>
      <c r="F40" s="19"/>
      <c r="G40" s="36"/>
      <c r="H40" s="15"/>
      <c r="I40" s="39"/>
    </row>
    <row r="41" spans="2:9" s="27" customFormat="1" ht="19.5" customHeight="1" x14ac:dyDescent="0.2">
      <c r="B41" s="87" t="str">
        <f>$B$10</f>
        <v>G1</v>
      </c>
      <c r="C41" s="29" t="s">
        <v>12</v>
      </c>
      <c r="D41" s="30"/>
      <c r="E41" s="30"/>
      <c r="F41" s="92"/>
      <c r="G41" s="30"/>
      <c r="H41" s="31">
        <f>SUM(H9:H40)</f>
        <v>5280460.2359199999</v>
      </c>
      <c r="I41" s="32"/>
    </row>
    <row r="42" spans="2:9" x14ac:dyDescent="0.2">
      <c r="B42" s="184" t="str">
        <f>Client1</f>
        <v>Province of KwaZulu-Natal</v>
      </c>
      <c r="C42" s="184"/>
      <c r="D42" s="184"/>
      <c r="E42" s="184"/>
      <c r="F42" s="185" t="str">
        <f>"Contract No. "&amp;ContractNo</f>
        <v>Contract No. ZNB 01581/00000/00/HOD/INF/22/T</v>
      </c>
      <c r="G42" s="185"/>
      <c r="H42" s="185"/>
    </row>
    <row r="43" spans="2:9" x14ac:dyDescent="0.2">
      <c r="B43" s="184" t="str">
        <f>Client2</f>
        <v>Department of Transport</v>
      </c>
      <c r="C43" s="184"/>
      <c r="D43" s="184"/>
      <c r="E43" s="184"/>
      <c r="F43" s="185"/>
      <c r="G43" s="185"/>
      <c r="H43" s="185"/>
    </row>
    <row r="44" spans="2:9" x14ac:dyDescent="0.2">
      <c r="B44" s="187"/>
      <c r="C44" s="187"/>
      <c r="D44" s="187"/>
      <c r="E44" s="187"/>
      <c r="F44" s="186"/>
      <c r="G44" s="186"/>
      <c r="H44" s="186"/>
    </row>
    <row r="45" spans="2:9" x14ac:dyDescent="0.2">
      <c r="B45" s="188" t="s">
        <v>7</v>
      </c>
      <c r="C45" s="189"/>
      <c r="D45" s="189"/>
      <c r="E45" s="189"/>
      <c r="F45" s="189"/>
      <c r="G45" s="189"/>
      <c r="H45" s="190" t="str">
        <f>$H$4</f>
        <v>CHAPTER G1</v>
      </c>
      <c r="I45" s="5"/>
    </row>
    <row r="46" spans="2:9" x14ac:dyDescent="0.2">
      <c r="B46" s="193" t="str">
        <f>ContractDescription</f>
        <v>THE RESEAL OF MAIN ROAD P209  FROM KM 0.000 TO KM 6,00 IN THE LADYSMITH REGION</v>
      </c>
      <c r="C46" s="194"/>
      <c r="D46" s="194"/>
      <c r="E46" s="194"/>
      <c r="F46" s="194"/>
      <c r="G46" s="194"/>
      <c r="H46" s="191"/>
      <c r="I46" s="6"/>
    </row>
    <row r="47" spans="2:9" x14ac:dyDescent="0.2">
      <c r="B47" s="193"/>
      <c r="C47" s="194"/>
      <c r="D47" s="194"/>
      <c r="E47" s="194"/>
      <c r="F47" s="194"/>
      <c r="G47" s="194"/>
      <c r="H47" s="191"/>
      <c r="I47" s="6"/>
    </row>
    <row r="48" spans="2:9" x14ac:dyDescent="0.2">
      <c r="B48" s="195"/>
      <c r="C48" s="196"/>
      <c r="D48" s="196"/>
      <c r="E48" s="196"/>
      <c r="F48" s="196"/>
      <c r="G48" s="196"/>
      <c r="H48" s="192"/>
      <c r="I48" s="6"/>
    </row>
    <row r="49" spans="2:9" s="7" customFormat="1" ht="24.95" customHeight="1" x14ac:dyDescent="0.2">
      <c r="B49" s="61" t="s">
        <v>0</v>
      </c>
      <c r="C49" s="9" t="s">
        <v>1</v>
      </c>
      <c r="D49" s="9" t="s">
        <v>2</v>
      </c>
      <c r="E49" s="9" t="s">
        <v>8</v>
      </c>
      <c r="F49" s="9" t="s">
        <v>3</v>
      </c>
      <c r="G49" s="9" t="s">
        <v>4</v>
      </c>
      <c r="H49" s="9" t="s">
        <v>5</v>
      </c>
      <c r="I49" s="10"/>
    </row>
    <row r="50" spans="2:9" s="27" customFormat="1" ht="19.5" customHeight="1" x14ac:dyDescent="0.2">
      <c r="B50" s="67"/>
      <c r="C50" s="29" t="s">
        <v>25</v>
      </c>
      <c r="D50" s="30"/>
      <c r="E50" s="30"/>
      <c r="F50" s="92"/>
      <c r="G50" s="30"/>
      <c r="H50" s="31">
        <f>H41</f>
        <v>5280460.2359199999</v>
      </c>
      <c r="I50" s="32"/>
    </row>
    <row r="51" spans="2:9" x14ac:dyDescent="0.2">
      <c r="B51" s="47"/>
      <c r="C51" s="12"/>
      <c r="D51" s="19"/>
      <c r="E51" s="19"/>
      <c r="F51" s="19"/>
      <c r="G51" s="36"/>
      <c r="H51" s="15" t="str">
        <f t="shared" si="0"/>
        <v/>
      </c>
      <c r="I51" s="39"/>
    </row>
    <row r="52" spans="2:9" ht="37.5" customHeight="1" x14ac:dyDescent="0.2">
      <c r="B52" s="47" t="s">
        <v>254</v>
      </c>
      <c r="C52" s="12" t="s">
        <v>204</v>
      </c>
      <c r="D52" s="19"/>
      <c r="E52" s="19"/>
      <c r="F52" s="19"/>
      <c r="G52" s="36"/>
      <c r="H52" s="15" t="str">
        <f t="shared" si="0"/>
        <v/>
      </c>
      <c r="I52" s="39"/>
    </row>
    <row r="53" spans="2:9" x14ac:dyDescent="0.2">
      <c r="B53" s="47"/>
      <c r="C53" s="12"/>
      <c r="D53" s="19"/>
      <c r="E53" s="19"/>
      <c r="F53" s="19"/>
      <c r="G53" s="36"/>
      <c r="H53" s="15" t="str">
        <f t="shared" si="0"/>
        <v/>
      </c>
      <c r="I53" s="39"/>
    </row>
    <row r="54" spans="2:9" x14ac:dyDescent="0.2">
      <c r="B54" s="47" t="s">
        <v>41</v>
      </c>
      <c r="C54" s="12" t="s">
        <v>220</v>
      </c>
      <c r="D54" s="19"/>
      <c r="E54" s="19"/>
      <c r="F54" s="19"/>
      <c r="G54" s="36"/>
      <c r="H54" s="15" t="str">
        <f t="shared" si="0"/>
        <v/>
      </c>
      <c r="I54" s="39"/>
    </row>
    <row r="55" spans="2:9" x14ac:dyDescent="0.2">
      <c r="B55" s="60"/>
      <c r="C55" s="12"/>
      <c r="D55" s="19"/>
      <c r="E55" s="19"/>
      <c r="F55" s="19"/>
      <c r="G55" s="45"/>
      <c r="H55" s="15" t="str">
        <f t="shared" si="0"/>
        <v/>
      </c>
      <c r="I55" s="39"/>
    </row>
    <row r="56" spans="2:9" x14ac:dyDescent="0.2">
      <c r="B56" s="47" t="s">
        <v>144</v>
      </c>
      <c r="C56" s="12" t="s">
        <v>221</v>
      </c>
      <c r="D56" s="19" t="s">
        <v>218</v>
      </c>
      <c r="E56" s="19"/>
      <c r="F56" s="19">
        <v>1</v>
      </c>
      <c r="G56" s="45">
        <v>500000</v>
      </c>
      <c r="H56" s="15">
        <f t="shared" si="0"/>
        <v>500000</v>
      </c>
      <c r="I56" s="39"/>
    </row>
    <row r="57" spans="2:9" x14ac:dyDescent="0.2">
      <c r="B57" s="47"/>
      <c r="C57" s="12"/>
      <c r="D57" s="19"/>
      <c r="E57" s="19"/>
      <c r="F57" s="19"/>
      <c r="G57" s="36"/>
      <c r="H57" s="15" t="str">
        <f t="shared" si="0"/>
        <v/>
      </c>
      <c r="I57" s="39"/>
    </row>
    <row r="58" spans="2:9" ht="25.5" x14ac:dyDescent="0.2">
      <c r="B58" s="47" t="s">
        <v>145</v>
      </c>
      <c r="C58" s="12" t="s">
        <v>258</v>
      </c>
      <c r="D58" s="19" t="s">
        <v>24</v>
      </c>
      <c r="E58" s="19"/>
      <c r="F58" s="119">
        <f>H56</f>
        <v>500000</v>
      </c>
      <c r="G58" s="56"/>
      <c r="H58" s="15"/>
      <c r="I58" s="39"/>
    </row>
    <row r="59" spans="2:9" x14ac:dyDescent="0.2">
      <c r="B59" s="47"/>
      <c r="C59" s="1"/>
      <c r="D59" s="19"/>
      <c r="E59" s="19"/>
      <c r="F59" s="19"/>
      <c r="G59" s="36"/>
      <c r="H59" s="15" t="str">
        <f t="shared" si="0"/>
        <v/>
      </c>
      <c r="I59" s="39"/>
    </row>
    <row r="60" spans="2:9" x14ac:dyDescent="0.2">
      <c r="B60" s="47" t="s">
        <v>43</v>
      </c>
      <c r="C60" s="12" t="s">
        <v>223</v>
      </c>
      <c r="D60" s="19"/>
      <c r="E60" s="19"/>
      <c r="F60" s="19"/>
      <c r="G60" s="36"/>
      <c r="H60" s="15" t="str">
        <f t="shared" si="0"/>
        <v/>
      </c>
      <c r="I60" s="39"/>
    </row>
    <row r="61" spans="2:9" x14ac:dyDescent="0.2">
      <c r="B61" s="47"/>
      <c r="C61" s="12"/>
      <c r="D61" s="19"/>
      <c r="E61" s="19"/>
      <c r="F61" s="19"/>
      <c r="G61" s="36"/>
      <c r="H61" s="15" t="str">
        <f t="shared" si="0"/>
        <v/>
      </c>
      <c r="I61" s="39"/>
    </row>
    <row r="62" spans="2:9" x14ac:dyDescent="0.2">
      <c r="B62" s="47" t="s">
        <v>147</v>
      </c>
      <c r="C62" s="12" t="s">
        <v>221</v>
      </c>
      <c r="D62" s="19" t="s">
        <v>218</v>
      </c>
      <c r="E62" s="19"/>
      <c r="F62" s="19">
        <v>1</v>
      </c>
      <c r="G62" s="36">
        <v>200000</v>
      </c>
      <c r="H62" s="15">
        <f t="shared" si="0"/>
        <v>200000</v>
      </c>
      <c r="I62" s="39"/>
    </row>
    <row r="63" spans="2:9" x14ac:dyDescent="0.2">
      <c r="B63" s="47"/>
      <c r="C63" s="12"/>
      <c r="D63" s="19"/>
      <c r="E63" s="35"/>
      <c r="F63" s="35"/>
      <c r="G63" s="36"/>
      <c r="H63" s="15" t="str">
        <f t="shared" si="0"/>
        <v/>
      </c>
    </row>
    <row r="64" spans="2:9" ht="25.5" x14ac:dyDescent="0.2">
      <c r="B64" s="47" t="s">
        <v>148</v>
      </c>
      <c r="C64" s="12" t="s">
        <v>259</v>
      </c>
      <c r="D64" s="19" t="s">
        <v>24</v>
      </c>
      <c r="E64" s="19"/>
      <c r="F64" s="119">
        <f>H62</f>
        <v>200000</v>
      </c>
      <c r="G64" s="56"/>
      <c r="H64" s="15"/>
      <c r="I64" s="39"/>
    </row>
    <row r="65" spans="2:9" x14ac:dyDescent="0.2">
      <c r="B65" s="47"/>
      <c r="C65" s="12"/>
      <c r="D65" s="19"/>
      <c r="E65" s="35"/>
      <c r="F65" s="35"/>
      <c r="G65" s="36"/>
      <c r="H65" s="15" t="str">
        <f t="shared" si="0"/>
        <v/>
      </c>
      <c r="I65" s="46"/>
    </row>
    <row r="66" spans="2:9" x14ac:dyDescent="0.2">
      <c r="B66" s="47" t="s">
        <v>44</v>
      </c>
      <c r="C66" s="12" t="s">
        <v>226</v>
      </c>
      <c r="D66" s="19"/>
      <c r="E66" s="35"/>
      <c r="F66" s="35"/>
      <c r="G66" s="36"/>
      <c r="H66" s="15" t="str">
        <f t="shared" si="0"/>
        <v/>
      </c>
    </row>
    <row r="67" spans="2:9" x14ac:dyDescent="0.2">
      <c r="B67" s="47"/>
      <c r="C67" s="12"/>
      <c r="D67" s="19"/>
      <c r="E67" s="19"/>
      <c r="F67" s="19"/>
      <c r="G67" s="36"/>
      <c r="H67" s="15" t="str">
        <f t="shared" si="0"/>
        <v/>
      </c>
      <c r="I67" s="39"/>
    </row>
    <row r="68" spans="2:9" x14ac:dyDescent="0.2">
      <c r="B68" s="47" t="s">
        <v>164</v>
      </c>
      <c r="C68" s="12" t="s">
        <v>221</v>
      </c>
      <c r="D68" s="19" t="s">
        <v>218</v>
      </c>
      <c r="E68" s="19"/>
      <c r="F68" s="19">
        <v>1</v>
      </c>
      <c r="G68" s="36">
        <v>500000</v>
      </c>
      <c r="H68" s="15">
        <f t="shared" si="0"/>
        <v>500000</v>
      </c>
      <c r="I68" s="39"/>
    </row>
    <row r="69" spans="2:9" x14ac:dyDescent="0.2">
      <c r="B69" s="47"/>
      <c r="C69" s="12"/>
      <c r="D69" s="19"/>
      <c r="E69" s="19"/>
      <c r="F69" s="19"/>
      <c r="G69" s="36"/>
      <c r="H69" s="15" t="str">
        <f t="shared" si="0"/>
        <v/>
      </c>
      <c r="I69" s="39"/>
    </row>
    <row r="70" spans="2:9" ht="25.5" x14ac:dyDescent="0.2">
      <c r="B70" s="47" t="s">
        <v>165</v>
      </c>
      <c r="C70" s="12" t="s">
        <v>230</v>
      </c>
      <c r="D70" s="19" t="s">
        <v>24</v>
      </c>
      <c r="E70" s="19"/>
      <c r="F70" s="119">
        <f>H68</f>
        <v>500000</v>
      </c>
      <c r="G70" s="56"/>
      <c r="H70" s="15"/>
      <c r="I70" s="39"/>
    </row>
    <row r="71" spans="2:9" x14ac:dyDescent="0.2">
      <c r="B71" s="47"/>
      <c r="C71" s="12"/>
      <c r="D71" s="19"/>
      <c r="E71" s="19"/>
      <c r="F71" s="19"/>
      <c r="G71" s="36"/>
      <c r="H71" s="15" t="str">
        <f t="shared" si="0"/>
        <v/>
      </c>
      <c r="I71" s="39"/>
    </row>
    <row r="72" spans="2:9" ht="25.5" x14ac:dyDescent="0.2">
      <c r="B72" s="47" t="s">
        <v>45</v>
      </c>
      <c r="C72" s="12" t="s">
        <v>227</v>
      </c>
      <c r="D72" s="19"/>
      <c r="E72" s="19"/>
      <c r="F72" s="19"/>
      <c r="G72" s="36"/>
      <c r="H72" s="15" t="str">
        <f t="shared" si="0"/>
        <v/>
      </c>
      <c r="I72" s="39"/>
    </row>
    <row r="73" spans="2:9" x14ac:dyDescent="0.2">
      <c r="B73" s="47"/>
      <c r="C73" s="12"/>
      <c r="D73" s="19"/>
      <c r="E73" s="19"/>
      <c r="F73" s="19"/>
      <c r="G73" s="36"/>
      <c r="H73" s="15" t="str">
        <f t="shared" si="0"/>
        <v/>
      </c>
      <c r="I73" s="39"/>
    </row>
    <row r="74" spans="2:9" x14ac:dyDescent="0.2">
      <c r="B74" s="47" t="s">
        <v>176</v>
      </c>
      <c r="C74" s="12" t="s">
        <v>221</v>
      </c>
      <c r="D74" s="19" t="s">
        <v>218</v>
      </c>
      <c r="E74" s="19"/>
      <c r="F74" s="19">
        <v>1</v>
      </c>
      <c r="G74" s="36">
        <v>100000</v>
      </c>
      <c r="H74" s="15">
        <f t="shared" si="0"/>
        <v>100000</v>
      </c>
      <c r="I74" s="39"/>
    </row>
    <row r="75" spans="2:9" x14ac:dyDescent="0.2">
      <c r="B75" s="47"/>
      <c r="C75" s="12"/>
      <c r="D75" s="19"/>
      <c r="E75" s="19"/>
      <c r="F75" s="19"/>
      <c r="G75" s="36"/>
      <c r="H75" s="15" t="str">
        <f t="shared" si="0"/>
        <v/>
      </c>
      <c r="I75" s="39"/>
    </row>
    <row r="76" spans="2:9" ht="25.5" x14ac:dyDescent="0.2">
      <c r="B76" s="47" t="s">
        <v>228</v>
      </c>
      <c r="C76" s="12" t="s">
        <v>260</v>
      </c>
      <c r="D76" s="19" t="s">
        <v>24</v>
      </c>
      <c r="E76" s="19"/>
      <c r="F76" s="119">
        <f>H74</f>
        <v>100000</v>
      </c>
      <c r="G76" s="56"/>
      <c r="H76" s="15"/>
      <c r="I76" s="39"/>
    </row>
    <row r="77" spans="2:9" x14ac:dyDescent="0.2">
      <c r="B77" s="47"/>
      <c r="C77" s="12"/>
      <c r="D77" s="19"/>
      <c r="E77" s="19"/>
      <c r="F77" s="19"/>
      <c r="G77" s="36"/>
      <c r="H77" s="15"/>
      <c r="I77" s="39"/>
    </row>
    <row r="78" spans="2:9" x14ac:dyDescent="0.2">
      <c r="B78" s="47"/>
      <c r="C78" s="12"/>
      <c r="D78" s="19"/>
      <c r="E78" s="19"/>
      <c r="F78" s="19"/>
      <c r="G78" s="36"/>
      <c r="H78" s="15"/>
      <c r="I78" s="39"/>
    </row>
    <row r="79" spans="2:9" x14ac:dyDescent="0.2">
      <c r="B79" s="47"/>
      <c r="C79" s="12"/>
      <c r="D79" s="19"/>
      <c r="E79" s="19"/>
      <c r="F79" s="19"/>
      <c r="G79" s="36"/>
      <c r="H79" s="15"/>
      <c r="I79" s="39"/>
    </row>
    <row r="80" spans="2:9" x14ac:dyDescent="0.2">
      <c r="B80" s="47"/>
      <c r="C80" s="12"/>
      <c r="D80" s="19"/>
      <c r="E80" s="19"/>
      <c r="F80" s="19"/>
      <c r="G80" s="36"/>
      <c r="H80" s="15"/>
      <c r="I80" s="39"/>
    </row>
    <row r="81" spans="2:9" x14ac:dyDescent="0.2">
      <c r="B81" s="47"/>
      <c r="C81" s="12"/>
      <c r="D81" s="19"/>
      <c r="E81" s="19"/>
      <c r="F81" s="19"/>
      <c r="G81" s="36"/>
      <c r="H81" s="15"/>
      <c r="I81" s="39"/>
    </row>
    <row r="82" spans="2:9" x14ac:dyDescent="0.2">
      <c r="B82" s="47"/>
      <c r="C82" s="12"/>
      <c r="D82" s="19"/>
      <c r="E82" s="19"/>
      <c r="F82" s="19"/>
      <c r="G82" s="36"/>
      <c r="H82" s="15"/>
      <c r="I82" s="39"/>
    </row>
    <row r="83" spans="2:9" x14ac:dyDescent="0.2">
      <c r="B83" s="47"/>
      <c r="C83" s="12"/>
      <c r="D83" s="19"/>
      <c r="E83" s="19"/>
      <c r="F83" s="19"/>
      <c r="G83" s="36"/>
      <c r="H83" s="15"/>
      <c r="I83" s="39"/>
    </row>
    <row r="84" spans="2:9" x14ac:dyDescent="0.2">
      <c r="B84" s="47"/>
      <c r="C84" s="12"/>
      <c r="D84" s="19"/>
      <c r="E84" s="19"/>
      <c r="F84" s="19"/>
      <c r="G84" s="36"/>
      <c r="H84" s="15"/>
      <c r="I84" s="39"/>
    </row>
    <row r="85" spans="2:9" x14ac:dyDescent="0.2">
      <c r="B85" s="47"/>
      <c r="C85" s="12"/>
      <c r="D85" s="19"/>
      <c r="E85" s="19"/>
      <c r="F85" s="19"/>
      <c r="G85" s="36"/>
      <c r="H85" s="15"/>
      <c r="I85" s="39"/>
    </row>
    <row r="86" spans="2:9" x14ac:dyDescent="0.2">
      <c r="B86" s="47"/>
      <c r="C86" s="12"/>
      <c r="D86" s="19"/>
      <c r="E86" s="19"/>
      <c r="F86" s="19"/>
      <c r="G86" s="36"/>
      <c r="H86" s="15"/>
      <c r="I86" s="39"/>
    </row>
    <row r="87" spans="2:9" x14ac:dyDescent="0.2">
      <c r="B87" s="47"/>
      <c r="C87" s="12"/>
      <c r="D87" s="19"/>
      <c r="E87" s="19"/>
      <c r="F87" s="19"/>
      <c r="G87" s="36"/>
      <c r="H87" s="15"/>
      <c r="I87" s="39"/>
    </row>
    <row r="88" spans="2:9" x14ac:dyDescent="0.2">
      <c r="B88" s="47"/>
      <c r="C88" s="12"/>
      <c r="D88" s="19"/>
      <c r="E88" s="19"/>
      <c r="F88" s="19"/>
      <c r="G88" s="36"/>
      <c r="H88" s="15"/>
      <c r="I88" s="39"/>
    </row>
    <row r="89" spans="2:9" x14ac:dyDescent="0.2">
      <c r="B89" s="47"/>
      <c r="C89" s="12"/>
      <c r="D89" s="19"/>
      <c r="E89" s="19"/>
      <c r="F89" s="19"/>
      <c r="G89" s="36"/>
      <c r="H89" s="15"/>
      <c r="I89" s="39"/>
    </row>
    <row r="90" spans="2:9" x14ac:dyDescent="0.2">
      <c r="B90" s="47"/>
      <c r="C90" s="12"/>
      <c r="D90" s="19"/>
      <c r="E90" s="19"/>
      <c r="F90" s="19"/>
      <c r="G90" s="36"/>
      <c r="H90" s="15"/>
      <c r="I90" s="39"/>
    </row>
    <row r="91" spans="2:9" x14ac:dyDescent="0.2">
      <c r="B91" s="47"/>
      <c r="C91" s="12"/>
      <c r="D91" s="19"/>
      <c r="E91" s="19"/>
      <c r="F91" s="19"/>
      <c r="G91" s="36"/>
      <c r="H91" s="15"/>
      <c r="I91" s="39"/>
    </row>
    <row r="92" spans="2:9" x14ac:dyDescent="0.2">
      <c r="B92" s="47"/>
      <c r="C92" s="12"/>
      <c r="D92" s="19"/>
      <c r="E92" s="19"/>
      <c r="F92" s="19"/>
      <c r="G92" s="36"/>
      <c r="H92" s="15"/>
      <c r="I92" s="39"/>
    </row>
    <row r="93" spans="2:9" x14ac:dyDescent="0.2">
      <c r="B93" s="47"/>
      <c r="C93" s="12"/>
      <c r="D93" s="19"/>
      <c r="E93" s="19"/>
      <c r="F93" s="19"/>
      <c r="G93" s="36"/>
      <c r="H93" s="15"/>
      <c r="I93" s="39"/>
    </row>
    <row r="94" spans="2:9" x14ac:dyDescent="0.2">
      <c r="B94" s="47"/>
      <c r="C94" s="12"/>
      <c r="D94" s="19"/>
      <c r="E94" s="19"/>
      <c r="F94" s="19"/>
      <c r="G94" s="36"/>
      <c r="H94" s="15"/>
      <c r="I94" s="39"/>
    </row>
    <row r="95" spans="2:9" x14ac:dyDescent="0.2">
      <c r="B95" s="47"/>
      <c r="C95" s="12"/>
      <c r="D95" s="19"/>
      <c r="E95" s="19"/>
      <c r="F95" s="19"/>
      <c r="G95" s="36"/>
      <c r="H95" s="15"/>
      <c r="I95" s="39"/>
    </row>
    <row r="96" spans="2:9" x14ac:dyDescent="0.2">
      <c r="B96" s="47"/>
      <c r="C96" s="12"/>
      <c r="D96" s="19"/>
      <c r="E96" s="19"/>
      <c r="F96" s="19"/>
      <c r="G96" s="36"/>
      <c r="H96" s="15"/>
      <c r="I96" s="39"/>
    </row>
    <row r="97" spans="2:9" x14ac:dyDescent="0.2">
      <c r="B97" s="47"/>
      <c r="C97" s="12"/>
      <c r="D97" s="19"/>
      <c r="E97" s="19"/>
      <c r="F97" s="19"/>
      <c r="G97" s="36"/>
      <c r="H97" s="15"/>
      <c r="I97" s="39"/>
    </row>
    <row r="98" spans="2:9" x14ac:dyDescent="0.2">
      <c r="B98" s="47"/>
      <c r="C98" s="12"/>
      <c r="D98" s="19"/>
      <c r="E98" s="19"/>
      <c r="F98" s="19"/>
      <c r="G98" s="36"/>
      <c r="H98" s="15"/>
      <c r="I98" s="39"/>
    </row>
    <row r="99" spans="2:9" x14ac:dyDescent="0.2">
      <c r="B99" s="47"/>
      <c r="C99" s="12"/>
      <c r="D99" s="19"/>
      <c r="E99" s="19"/>
      <c r="F99" s="19"/>
      <c r="G99" s="36"/>
      <c r="H99" s="15"/>
      <c r="I99" s="39"/>
    </row>
    <row r="100" spans="2:9" x14ac:dyDescent="0.2">
      <c r="B100" s="47"/>
      <c r="C100" s="12"/>
      <c r="D100" s="19"/>
      <c r="E100" s="19"/>
      <c r="F100" s="19"/>
      <c r="G100" s="36"/>
      <c r="H100" s="15"/>
      <c r="I100" s="39"/>
    </row>
    <row r="101" spans="2:9" x14ac:dyDescent="0.2">
      <c r="B101" s="47"/>
      <c r="C101" s="12"/>
      <c r="D101" s="19"/>
      <c r="E101" s="19"/>
      <c r="F101" s="19"/>
      <c r="G101" s="36"/>
      <c r="H101" s="15"/>
      <c r="I101" s="39"/>
    </row>
    <row r="102" spans="2:9" x14ac:dyDescent="0.2">
      <c r="B102" s="47"/>
      <c r="C102" s="12"/>
      <c r="D102" s="19"/>
      <c r="E102" s="19"/>
      <c r="F102" s="19"/>
      <c r="G102" s="36"/>
      <c r="H102" s="15"/>
      <c r="I102" s="39"/>
    </row>
    <row r="103" spans="2:9" x14ac:dyDescent="0.2">
      <c r="B103" s="47"/>
      <c r="C103" s="12"/>
      <c r="D103" s="19"/>
      <c r="E103" s="19"/>
      <c r="F103" s="19"/>
      <c r="G103" s="36"/>
      <c r="H103" s="15"/>
      <c r="I103" s="39"/>
    </row>
    <row r="104" spans="2:9" x14ac:dyDescent="0.2">
      <c r="B104" s="47"/>
      <c r="C104" s="12"/>
      <c r="D104" s="19"/>
      <c r="E104" s="19"/>
      <c r="F104" s="19"/>
      <c r="G104" s="36"/>
      <c r="H104" s="15"/>
      <c r="I104" s="39"/>
    </row>
    <row r="105" spans="2:9" x14ac:dyDescent="0.2">
      <c r="B105" s="47"/>
      <c r="C105" s="12"/>
      <c r="D105" s="19"/>
      <c r="E105" s="19"/>
      <c r="F105" s="19"/>
      <c r="G105" s="36"/>
      <c r="H105" s="15"/>
      <c r="I105" s="39"/>
    </row>
    <row r="106" spans="2:9" x14ac:dyDescent="0.2">
      <c r="B106" s="47"/>
      <c r="C106" s="12"/>
      <c r="D106" s="19"/>
      <c r="E106" s="19"/>
      <c r="F106" s="19"/>
      <c r="G106" s="36"/>
      <c r="H106" s="15"/>
      <c r="I106" s="39"/>
    </row>
    <row r="107" spans="2:9" x14ac:dyDescent="0.2">
      <c r="B107" s="47"/>
      <c r="C107" s="12"/>
      <c r="D107" s="19"/>
      <c r="E107" s="19"/>
      <c r="F107" s="19"/>
      <c r="G107" s="36"/>
      <c r="H107" s="15"/>
      <c r="I107" s="39"/>
    </row>
    <row r="108" spans="2:9" x14ac:dyDescent="0.2">
      <c r="B108" s="47"/>
      <c r="C108" s="12"/>
      <c r="D108" s="19"/>
      <c r="E108" s="19"/>
      <c r="F108" s="19"/>
      <c r="G108" s="36"/>
      <c r="H108" s="15"/>
      <c r="I108" s="39"/>
    </row>
    <row r="109" spans="2:9" x14ac:dyDescent="0.2">
      <c r="B109" s="47"/>
      <c r="C109" s="12"/>
      <c r="D109" s="19"/>
      <c r="E109" s="19"/>
      <c r="F109" s="19"/>
      <c r="G109" s="36"/>
      <c r="H109" s="15"/>
      <c r="I109" s="39"/>
    </row>
    <row r="110" spans="2:9" x14ac:dyDescent="0.2">
      <c r="B110" s="47"/>
      <c r="C110" s="12"/>
      <c r="D110" s="19"/>
      <c r="E110" s="19"/>
      <c r="F110" s="19"/>
      <c r="G110" s="36"/>
      <c r="H110" s="15"/>
      <c r="I110" s="39"/>
    </row>
    <row r="111" spans="2:9" x14ac:dyDescent="0.2">
      <c r="B111" s="47"/>
      <c r="C111" s="12"/>
      <c r="D111" s="19"/>
      <c r="E111" s="19"/>
      <c r="F111" s="19"/>
      <c r="G111" s="36"/>
      <c r="H111" s="15"/>
      <c r="I111" s="39"/>
    </row>
    <row r="112" spans="2:9" x14ac:dyDescent="0.2">
      <c r="B112" s="47"/>
      <c r="C112" s="12"/>
      <c r="D112" s="19"/>
      <c r="E112" s="19"/>
      <c r="F112" s="19"/>
      <c r="G112" s="36"/>
      <c r="H112" s="15"/>
      <c r="I112" s="39"/>
    </row>
    <row r="113" spans="2:9" x14ac:dyDescent="0.2">
      <c r="B113" s="47"/>
      <c r="C113" s="12"/>
      <c r="D113" s="19"/>
      <c r="E113" s="19"/>
      <c r="F113" s="19"/>
      <c r="G113" s="36"/>
      <c r="H113" s="15"/>
      <c r="I113" s="39"/>
    </row>
    <row r="114" spans="2:9" x14ac:dyDescent="0.2">
      <c r="B114" s="47"/>
      <c r="C114" s="12"/>
      <c r="D114" s="19"/>
      <c r="E114" s="19"/>
      <c r="F114" s="19"/>
      <c r="G114" s="36"/>
      <c r="H114" s="15" t="str">
        <f t="shared" si="0"/>
        <v/>
      </c>
      <c r="I114" s="39"/>
    </row>
    <row r="115" spans="2:9" s="27" customFormat="1" ht="19.5" customHeight="1" x14ac:dyDescent="0.2">
      <c r="B115" s="87" t="str">
        <f>$B$10</f>
        <v>G1</v>
      </c>
      <c r="C115" s="29" t="s">
        <v>213</v>
      </c>
      <c r="D115" s="30"/>
      <c r="E115" s="30"/>
      <c r="F115" s="92"/>
      <c r="G115" s="30"/>
      <c r="H115" s="31"/>
      <c r="I115" s="32"/>
    </row>
  </sheetData>
  <mergeCells count="11">
    <mergeCell ref="B45:G45"/>
    <mergeCell ref="H45:H48"/>
    <mergeCell ref="B46:G48"/>
    <mergeCell ref="F1:H1"/>
    <mergeCell ref="B4:G4"/>
    <mergeCell ref="H4:H7"/>
    <mergeCell ref="B5:G7"/>
    <mergeCell ref="B42:E42"/>
    <mergeCell ref="F42:H44"/>
    <mergeCell ref="B43:E43"/>
    <mergeCell ref="B44:E44"/>
  </mergeCells>
  <pageMargins left="0.43307086614173229" right="0.31496062992125984" top="0.43307086614173229" bottom="0.62992125984251968" header="0.35433070866141736" footer="0.31496062992125984"/>
  <pageSetup paperSize="9" scale="73" firstPageNumber="0" fitToHeight="0" orientation="portrait" cellComments="asDisplayed" useFirstPageNumber="1" r:id="rId1"/>
  <headerFooter>
    <oddHeader xml:space="preserve">&amp;R&amp;"Arial,Bold Italic"
</oddHeader>
  </headerFooter>
  <rowBreaks count="1" manualBreakCount="1">
    <brk id="4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59999389629810485"/>
    <pageSetUpPr fitToPage="1"/>
  </sheetPr>
  <dimension ref="B1:O1048504"/>
  <sheetViews>
    <sheetView view="pageBreakPreview" zoomScale="125" zoomScaleNormal="100" zoomScaleSheetLayoutView="125" zoomScalePageLayoutView="150" workbookViewId="0">
      <selection activeCell="C11" sqref="C11"/>
    </sheetView>
  </sheetViews>
  <sheetFormatPr defaultColWidth="8.85546875" defaultRowHeight="12.75" x14ac:dyDescent="0.2"/>
  <cols>
    <col min="1" max="1" width="0.85546875" style="73" customWidth="1"/>
    <col min="2" max="2" width="11.7109375" style="91" customWidth="1"/>
    <col min="3" max="3" width="45.7109375" style="49" customWidth="1"/>
    <col min="4" max="4" width="13.7109375" style="49" customWidth="1"/>
    <col min="5" max="5" width="5.7109375" style="80" customWidth="1"/>
    <col min="6" max="7" width="15.7109375" style="73" customWidth="1"/>
    <col min="8" max="8" width="15.7109375" style="81" customWidth="1"/>
    <col min="9" max="9" width="0.85546875" style="73" customWidth="1"/>
    <col min="10" max="10" width="8.85546875" style="73"/>
    <col min="11" max="11" width="15.42578125" style="73" customWidth="1"/>
    <col min="12" max="12" width="12.5703125" style="73" customWidth="1"/>
    <col min="13" max="13" width="9.42578125" style="73" customWidth="1"/>
    <col min="14" max="16384" width="8.85546875" style="73"/>
  </cols>
  <sheetData>
    <row r="1" spans="2:15" x14ac:dyDescent="0.2">
      <c r="B1" s="76" t="str">
        <f>Client1</f>
        <v>Province of KwaZulu-Natal</v>
      </c>
      <c r="D1" s="3"/>
      <c r="E1" s="3"/>
      <c r="F1" s="200" t="str">
        <f>"Contract No. "&amp;ContractNo</f>
        <v>Contract No. ZNB 01581/00000/00/HOD/INF/22/T</v>
      </c>
      <c r="G1" s="200"/>
      <c r="H1" s="200"/>
    </row>
    <row r="2" spans="2:15" s="1" customFormat="1" ht="18" customHeight="1" x14ac:dyDescent="0.2">
      <c r="B2" s="74" t="str">
        <f>Client2</f>
        <v>Department of Transport</v>
      </c>
      <c r="C2" s="49"/>
      <c r="D2" s="3"/>
      <c r="E2" s="3"/>
      <c r="F2" s="3"/>
      <c r="H2" s="4"/>
      <c r="L2" s="3"/>
    </row>
    <row r="3" spans="2:15" s="1" customFormat="1" ht="16.5" customHeight="1" x14ac:dyDescent="0.2">
      <c r="B3" s="64"/>
      <c r="C3" s="78"/>
      <c r="D3" s="65"/>
      <c r="E3" s="65"/>
      <c r="F3" s="65"/>
      <c r="G3" s="66"/>
      <c r="H3" s="77"/>
      <c r="J3" s="4"/>
      <c r="K3" s="4"/>
      <c r="L3" s="3"/>
    </row>
    <row r="4" spans="2:15" s="1" customFormat="1" ht="7.5" customHeight="1" x14ac:dyDescent="0.2">
      <c r="B4" s="193" t="str">
        <f>ContractDescription</f>
        <v>THE RESEAL OF MAIN ROAD P209  FROM KM 0.000 TO KM 6,00 IN THE LADYSMITH REGION</v>
      </c>
      <c r="C4" s="194"/>
      <c r="D4" s="194"/>
      <c r="E4" s="194"/>
      <c r="F4" s="194"/>
      <c r="G4" s="194"/>
      <c r="H4" s="198" t="s">
        <v>320</v>
      </c>
      <c r="J4" s="4"/>
      <c r="K4" s="4"/>
      <c r="L4" s="3"/>
    </row>
    <row r="5" spans="2:15" ht="12.75" customHeight="1" x14ac:dyDescent="0.2">
      <c r="B5" s="193"/>
      <c r="C5" s="194"/>
      <c r="D5" s="194"/>
      <c r="E5" s="194"/>
      <c r="F5" s="194"/>
      <c r="G5" s="194"/>
      <c r="H5" s="198"/>
    </row>
    <row r="6" spans="2:15" ht="7.5" customHeight="1" x14ac:dyDescent="0.2">
      <c r="B6" s="195"/>
      <c r="C6" s="196"/>
      <c r="D6" s="196"/>
      <c r="E6" s="196"/>
      <c r="F6" s="196"/>
      <c r="G6" s="196"/>
      <c r="H6" s="199"/>
    </row>
    <row r="7" spans="2:15" ht="25.5" customHeight="1" x14ac:dyDescent="0.2">
      <c r="B7" s="224" t="s">
        <v>267</v>
      </c>
      <c r="C7" s="225"/>
      <c r="D7" s="225"/>
      <c r="E7" s="225"/>
      <c r="F7" s="225"/>
      <c r="G7" s="225"/>
      <c r="H7" s="226"/>
    </row>
    <row r="8" spans="2:15" x14ac:dyDescent="0.2">
      <c r="B8" s="9" t="s">
        <v>217</v>
      </c>
      <c r="C8" s="227" t="s">
        <v>1</v>
      </c>
      <c r="D8" s="228"/>
      <c r="E8" s="229"/>
      <c r="F8" s="9" t="s">
        <v>205</v>
      </c>
      <c r="G8" s="228" t="s">
        <v>5</v>
      </c>
      <c r="H8" s="229"/>
      <c r="O8" s="81"/>
    </row>
    <row r="9" spans="2:15" x14ac:dyDescent="0.2">
      <c r="B9" s="18" t="str">
        <f>'Section G'!B10</f>
        <v>G1</v>
      </c>
      <c r="C9" s="215" t="str">
        <f>'Section G'!C10</f>
        <v>CONTRACT PARTICIPATION GOALS</v>
      </c>
      <c r="D9" s="216"/>
      <c r="E9" s="217"/>
      <c r="F9" s="38"/>
      <c r="G9" s="251">
        <f>'Section G'!H115</f>
        <v>0</v>
      </c>
      <c r="H9" s="219"/>
      <c r="O9" s="81"/>
    </row>
    <row r="10" spans="2:15" ht="12.75" customHeight="1" x14ac:dyDescent="0.2">
      <c r="B10" s="19"/>
      <c r="C10" s="220"/>
      <c r="D10" s="221"/>
      <c r="E10" s="222"/>
      <c r="F10" s="38"/>
      <c r="G10" s="223"/>
      <c r="H10" s="210"/>
    </row>
    <row r="11" spans="2:15" ht="12.75" customHeight="1" x14ac:dyDescent="0.2">
      <c r="B11" s="19"/>
      <c r="C11" s="220"/>
      <c r="D11" s="221"/>
      <c r="E11" s="222"/>
      <c r="F11" s="38"/>
      <c r="G11" s="223"/>
      <c r="H11" s="210"/>
    </row>
    <row r="12" spans="2:15" ht="12.75" customHeight="1" x14ac:dyDescent="0.2">
      <c r="B12" s="19"/>
      <c r="C12" s="220"/>
      <c r="D12" s="221"/>
      <c r="E12" s="222"/>
      <c r="F12" s="38"/>
      <c r="G12" s="223"/>
      <c r="H12" s="210"/>
    </row>
    <row r="13" spans="2:15" ht="12.75" customHeight="1" x14ac:dyDescent="0.2">
      <c r="B13" s="19"/>
      <c r="C13" s="220"/>
      <c r="D13" s="221"/>
      <c r="E13" s="222"/>
      <c r="F13" s="38"/>
      <c r="G13" s="223"/>
      <c r="H13" s="210"/>
    </row>
    <row r="14" spans="2:15" ht="12.75" customHeight="1" x14ac:dyDescent="0.2">
      <c r="B14" s="19"/>
      <c r="C14" s="220"/>
      <c r="D14" s="221"/>
      <c r="E14" s="222"/>
      <c r="F14" s="38"/>
      <c r="G14" s="223"/>
      <c r="H14" s="210"/>
    </row>
    <row r="15" spans="2:15" ht="12.75" customHeight="1" x14ac:dyDescent="0.2">
      <c r="B15" s="19"/>
      <c r="C15" s="220"/>
      <c r="D15" s="221"/>
      <c r="E15" s="222"/>
      <c r="F15" s="38"/>
      <c r="G15" s="223"/>
      <c r="H15" s="210"/>
    </row>
    <row r="16" spans="2:15" ht="12.75" customHeight="1" x14ac:dyDescent="0.2">
      <c r="B16" s="19"/>
      <c r="C16" s="220"/>
      <c r="D16" s="221"/>
      <c r="E16" s="222"/>
      <c r="F16" s="38"/>
      <c r="G16" s="223"/>
      <c r="H16" s="210"/>
    </row>
    <row r="17" spans="2:8" ht="12.75" customHeight="1" x14ac:dyDescent="0.2">
      <c r="B17" s="19"/>
      <c r="C17" s="220"/>
      <c r="D17" s="221"/>
      <c r="E17" s="222"/>
      <c r="F17" s="38"/>
      <c r="G17" s="223"/>
      <c r="H17" s="210"/>
    </row>
    <row r="18" spans="2:8" ht="12.75" customHeight="1" x14ac:dyDescent="0.2">
      <c r="B18" s="19"/>
      <c r="C18" s="220"/>
      <c r="D18" s="221"/>
      <c r="E18" s="222"/>
      <c r="F18" s="38"/>
      <c r="G18" s="223"/>
      <c r="H18" s="210"/>
    </row>
    <row r="19" spans="2:8" ht="12.75" customHeight="1" x14ac:dyDescent="0.2">
      <c r="B19" s="19"/>
      <c r="C19" s="220"/>
      <c r="D19" s="221"/>
      <c r="E19" s="222"/>
      <c r="F19" s="38"/>
      <c r="G19" s="223"/>
      <c r="H19" s="210"/>
    </row>
    <row r="20" spans="2:8" ht="12.75" customHeight="1" x14ac:dyDescent="0.2">
      <c r="B20" s="19"/>
      <c r="C20" s="220"/>
      <c r="D20" s="221"/>
      <c r="E20" s="222"/>
      <c r="F20" s="38"/>
      <c r="G20" s="223"/>
      <c r="H20" s="210"/>
    </row>
    <row r="21" spans="2:8" ht="12.75" customHeight="1" x14ac:dyDescent="0.2">
      <c r="B21" s="19"/>
      <c r="C21" s="220"/>
      <c r="D21" s="221"/>
      <c r="E21" s="222"/>
      <c r="F21" s="38"/>
      <c r="G21" s="223"/>
      <c r="H21" s="210"/>
    </row>
    <row r="22" spans="2:8" ht="12.75" customHeight="1" x14ac:dyDescent="0.2">
      <c r="B22" s="19"/>
      <c r="C22" s="220"/>
      <c r="D22" s="221"/>
      <c r="E22" s="222"/>
      <c r="F22" s="38"/>
      <c r="G22" s="223"/>
      <c r="H22" s="210"/>
    </row>
    <row r="23" spans="2:8" ht="12.75" customHeight="1" x14ac:dyDescent="0.2">
      <c r="B23" s="19"/>
      <c r="C23" s="220"/>
      <c r="D23" s="221"/>
      <c r="E23" s="222"/>
      <c r="F23" s="38"/>
      <c r="G23" s="223"/>
      <c r="H23" s="210"/>
    </row>
    <row r="24" spans="2:8" ht="12.75" customHeight="1" x14ac:dyDescent="0.2">
      <c r="B24" s="19"/>
      <c r="C24" s="220"/>
      <c r="D24" s="221"/>
      <c r="E24" s="222"/>
      <c r="F24" s="38"/>
      <c r="G24" s="223"/>
      <c r="H24" s="210"/>
    </row>
    <row r="25" spans="2:8" ht="12.75" customHeight="1" x14ac:dyDescent="0.2">
      <c r="B25" s="19"/>
      <c r="C25" s="220"/>
      <c r="D25" s="221"/>
      <c r="E25" s="222"/>
      <c r="F25" s="38"/>
      <c r="G25" s="223"/>
      <c r="H25" s="210"/>
    </row>
    <row r="26" spans="2:8" ht="12.75" customHeight="1" x14ac:dyDescent="0.2">
      <c r="B26" s="19"/>
      <c r="C26" s="220"/>
      <c r="D26" s="221"/>
      <c r="E26" s="222"/>
      <c r="F26" s="38"/>
      <c r="G26" s="223"/>
      <c r="H26" s="210"/>
    </row>
    <row r="27" spans="2:8" ht="12.75" customHeight="1" x14ac:dyDescent="0.2">
      <c r="B27" s="19"/>
      <c r="C27" s="220"/>
      <c r="D27" s="221"/>
      <c r="E27" s="222"/>
      <c r="F27" s="38"/>
      <c r="G27" s="223"/>
      <c r="H27" s="210"/>
    </row>
    <row r="28" spans="2:8" ht="12.75" customHeight="1" x14ac:dyDescent="0.2">
      <c r="B28" s="19"/>
      <c r="C28" s="220"/>
      <c r="D28" s="221"/>
      <c r="E28" s="222"/>
      <c r="F28" s="38"/>
      <c r="G28" s="223"/>
      <c r="H28" s="210"/>
    </row>
    <row r="29" spans="2:8" ht="12.75" customHeight="1" x14ac:dyDescent="0.2">
      <c r="B29" s="19"/>
      <c r="C29" s="220"/>
      <c r="D29" s="221"/>
      <c r="E29" s="222"/>
      <c r="F29" s="38"/>
      <c r="G29" s="223"/>
      <c r="H29" s="210"/>
    </row>
    <row r="30" spans="2:8" ht="12.75" customHeight="1" x14ac:dyDescent="0.2">
      <c r="B30" s="19"/>
      <c r="C30" s="220"/>
      <c r="D30" s="221"/>
      <c r="E30" s="222"/>
      <c r="F30" s="38"/>
      <c r="G30" s="223"/>
      <c r="H30" s="210"/>
    </row>
    <row r="31" spans="2:8" ht="12.75" customHeight="1" x14ac:dyDescent="0.2">
      <c r="B31" s="19"/>
      <c r="C31" s="220"/>
      <c r="D31" s="221"/>
      <c r="E31" s="222"/>
      <c r="F31" s="38"/>
      <c r="G31" s="223"/>
      <c r="H31" s="210"/>
    </row>
    <row r="32" spans="2:8" ht="12.75" customHeight="1" x14ac:dyDescent="0.2">
      <c r="B32" s="19"/>
      <c r="C32" s="220"/>
      <c r="D32" s="221"/>
      <c r="E32" s="222"/>
      <c r="F32" s="38"/>
      <c r="G32" s="223"/>
      <c r="H32" s="210"/>
    </row>
    <row r="33" spans="2:8" x14ac:dyDescent="0.2">
      <c r="B33" s="19"/>
      <c r="C33" s="220"/>
      <c r="D33" s="221"/>
      <c r="E33" s="222"/>
      <c r="F33" s="38"/>
      <c r="G33" s="223"/>
      <c r="H33" s="210"/>
    </row>
    <row r="34" spans="2:8" x14ac:dyDescent="0.2">
      <c r="B34" s="19"/>
      <c r="C34" s="220"/>
      <c r="D34" s="221"/>
      <c r="E34" s="222"/>
      <c r="F34" s="38"/>
      <c r="G34" s="223"/>
      <c r="H34" s="210"/>
    </row>
    <row r="35" spans="2:8" x14ac:dyDescent="0.2">
      <c r="B35" s="19"/>
      <c r="C35" s="220"/>
      <c r="D35" s="221"/>
      <c r="E35" s="222"/>
      <c r="F35" s="38"/>
      <c r="G35" s="223"/>
      <c r="H35" s="210"/>
    </row>
    <row r="36" spans="2:8" x14ac:dyDescent="0.2">
      <c r="B36" s="19"/>
      <c r="C36" s="220"/>
      <c r="D36" s="221"/>
      <c r="E36" s="222"/>
      <c r="F36" s="38"/>
      <c r="G36" s="223"/>
      <c r="H36" s="210"/>
    </row>
    <row r="37" spans="2:8" x14ac:dyDescent="0.2">
      <c r="B37" s="19"/>
      <c r="C37" s="220"/>
      <c r="D37" s="221"/>
      <c r="E37" s="222"/>
      <c r="F37" s="38"/>
      <c r="G37" s="223"/>
      <c r="H37" s="210"/>
    </row>
    <row r="38" spans="2:8" x14ac:dyDescent="0.2">
      <c r="B38" s="19"/>
      <c r="C38" s="220"/>
      <c r="D38" s="221"/>
      <c r="E38" s="222"/>
      <c r="F38" s="38"/>
      <c r="G38" s="223"/>
      <c r="H38" s="210"/>
    </row>
    <row r="39" spans="2:8" x14ac:dyDescent="0.2">
      <c r="B39" s="19"/>
      <c r="C39" s="220"/>
      <c r="D39" s="221"/>
      <c r="E39" s="222"/>
      <c r="F39" s="38"/>
      <c r="G39" s="223"/>
      <c r="H39" s="210"/>
    </row>
    <row r="40" spans="2:8" x14ac:dyDescent="0.2">
      <c r="B40" s="19"/>
      <c r="C40" s="220"/>
      <c r="D40" s="221"/>
      <c r="E40" s="222"/>
      <c r="F40" s="38"/>
      <c r="G40" s="223"/>
      <c r="H40" s="210"/>
    </row>
    <row r="41" spans="2:8" ht="12.75" customHeight="1" x14ac:dyDescent="0.2">
      <c r="B41" s="19"/>
      <c r="C41" s="220"/>
      <c r="D41" s="221"/>
      <c r="E41" s="222"/>
      <c r="F41" s="38"/>
      <c r="G41" s="223"/>
      <c r="H41" s="210"/>
    </row>
    <row r="42" spans="2:8" x14ac:dyDescent="0.2">
      <c r="B42" s="19"/>
      <c r="C42" s="220"/>
      <c r="D42" s="221"/>
      <c r="E42" s="222"/>
      <c r="F42" s="38"/>
      <c r="G42" s="223"/>
      <c r="H42" s="210"/>
    </row>
    <row r="43" spans="2:8" x14ac:dyDescent="0.2">
      <c r="B43" s="19"/>
      <c r="C43" s="220"/>
      <c r="D43" s="221"/>
      <c r="E43" s="222"/>
      <c r="F43" s="38"/>
      <c r="G43" s="223"/>
      <c r="H43" s="210"/>
    </row>
    <row r="44" spans="2:8" x14ac:dyDescent="0.2">
      <c r="B44" s="19"/>
      <c r="C44" s="220"/>
      <c r="D44" s="221"/>
      <c r="E44" s="222"/>
      <c r="F44" s="38"/>
      <c r="G44" s="223"/>
      <c r="H44" s="210"/>
    </row>
    <row r="45" spans="2:8" x14ac:dyDescent="0.2">
      <c r="B45" s="19"/>
      <c r="C45" s="220"/>
      <c r="D45" s="221"/>
      <c r="E45" s="222"/>
      <c r="F45" s="38"/>
      <c r="G45" s="223"/>
      <c r="H45" s="210"/>
    </row>
    <row r="46" spans="2:8" x14ac:dyDescent="0.2">
      <c r="B46" s="19"/>
      <c r="C46" s="220"/>
      <c r="D46" s="221"/>
      <c r="E46" s="222"/>
      <c r="F46" s="38"/>
      <c r="G46" s="223"/>
      <c r="H46" s="210"/>
    </row>
    <row r="47" spans="2:8" x14ac:dyDescent="0.2">
      <c r="B47" s="19"/>
      <c r="C47" s="220"/>
      <c r="D47" s="221"/>
      <c r="E47" s="222"/>
      <c r="F47" s="38"/>
      <c r="G47" s="223"/>
      <c r="H47" s="210"/>
    </row>
    <row r="48" spans="2:8" x14ac:dyDescent="0.2">
      <c r="B48" s="19"/>
      <c r="C48" s="220"/>
      <c r="D48" s="221"/>
      <c r="E48" s="222"/>
      <c r="F48" s="38"/>
      <c r="G48" s="223"/>
      <c r="H48" s="210"/>
    </row>
    <row r="49" spans="2:8" x14ac:dyDescent="0.2">
      <c r="B49" s="19"/>
      <c r="C49" s="220"/>
      <c r="D49" s="221"/>
      <c r="E49" s="222"/>
      <c r="F49" s="38"/>
      <c r="G49" s="223"/>
      <c r="H49" s="210"/>
    </row>
    <row r="50" spans="2:8" x14ac:dyDescent="0.2">
      <c r="B50" s="19"/>
      <c r="C50" s="220"/>
      <c r="D50" s="221"/>
      <c r="E50" s="222"/>
      <c r="F50" s="38"/>
      <c r="G50" s="223"/>
      <c r="H50" s="210"/>
    </row>
    <row r="51" spans="2:8" x14ac:dyDescent="0.2">
      <c r="B51" s="19"/>
      <c r="C51" s="220"/>
      <c r="D51" s="221"/>
      <c r="E51" s="222"/>
      <c r="F51" s="38"/>
      <c r="G51" s="223"/>
      <c r="H51" s="210"/>
    </row>
    <row r="52" spans="2:8" x14ac:dyDescent="0.2">
      <c r="B52" s="19"/>
      <c r="C52" s="220"/>
      <c r="D52" s="221"/>
      <c r="E52" s="222"/>
      <c r="F52" s="38"/>
      <c r="G52" s="223"/>
      <c r="H52" s="210"/>
    </row>
    <row r="53" spans="2:8" x14ac:dyDescent="0.2">
      <c r="B53" s="19"/>
      <c r="C53" s="220"/>
      <c r="D53" s="221"/>
      <c r="E53" s="222"/>
      <c r="F53" s="38"/>
      <c r="G53" s="223"/>
      <c r="H53" s="210"/>
    </row>
    <row r="54" spans="2:8" x14ac:dyDescent="0.2">
      <c r="B54" s="19"/>
      <c r="C54" s="220"/>
      <c r="D54" s="221"/>
      <c r="E54" s="222"/>
      <c r="F54" s="38"/>
      <c r="G54" s="223"/>
      <c r="H54" s="210"/>
    </row>
    <row r="55" spans="2:8" x14ac:dyDescent="0.2">
      <c r="B55" s="19"/>
      <c r="C55" s="220"/>
      <c r="D55" s="221"/>
      <c r="E55" s="222"/>
      <c r="F55" s="38"/>
      <c r="G55" s="223"/>
      <c r="H55" s="210"/>
    </row>
    <row r="56" spans="2:8" x14ac:dyDescent="0.2">
      <c r="B56" s="19"/>
      <c r="C56" s="220"/>
      <c r="D56" s="221"/>
      <c r="E56" s="222"/>
      <c r="F56" s="38"/>
      <c r="G56" s="223"/>
      <c r="H56" s="210"/>
    </row>
    <row r="57" spans="2:8" x14ac:dyDescent="0.2">
      <c r="B57" s="19"/>
      <c r="C57" s="220"/>
      <c r="D57" s="221"/>
      <c r="E57" s="222"/>
      <c r="F57" s="38"/>
      <c r="G57" s="223"/>
      <c r="H57" s="210"/>
    </row>
    <row r="58" spans="2:8" x14ac:dyDescent="0.2">
      <c r="B58" s="19"/>
      <c r="C58" s="220"/>
      <c r="D58" s="221"/>
      <c r="E58" s="222"/>
      <c r="F58" s="38"/>
      <c r="G58" s="223"/>
      <c r="H58" s="210"/>
    </row>
    <row r="59" spans="2:8" x14ac:dyDescent="0.2">
      <c r="B59" s="19"/>
      <c r="C59" s="220"/>
      <c r="D59" s="221"/>
      <c r="E59" s="222"/>
      <c r="F59" s="38"/>
      <c r="G59" s="223"/>
      <c r="H59" s="210"/>
    </row>
    <row r="60" spans="2:8" x14ac:dyDescent="0.2">
      <c r="B60" s="18"/>
      <c r="C60" s="220"/>
      <c r="D60" s="221"/>
      <c r="E60" s="222"/>
      <c r="F60" s="38"/>
      <c r="G60" s="223"/>
      <c r="H60" s="210"/>
    </row>
    <row r="61" spans="2:8" x14ac:dyDescent="0.2">
      <c r="B61" s="18"/>
      <c r="C61" s="94"/>
      <c r="E61" s="86"/>
      <c r="F61" s="38"/>
      <c r="G61" s="10"/>
      <c r="H61" s="93"/>
    </row>
    <row r="62" spans="2:8" x14ac:dyDescent="0.2">
      <c r="B62" s="18"/>
      <c r="C62" s="94"/>
      <c r="E62" s="86"/>
      <c r="F62" s="38"/>
      <c r="G62" s="10"/>
      <c r="H62" s="93"/>
    </row>
    <row r="63" spans="2:8" x14ac:dyDescent="0.2">
      <c r="B63" s="18"/>
      <c r="C63" s="94"/>
      <c r="E63" s="86"/>
      <c r="F63" s="38"/>
      <c r="G63" s="10"/>
      <c r="H63" s="93"/>
    </row>
    <row r="64" spans="2:8" x14ac:dyDescent="0.2">
      <c r="B64" s="18"/>
      <c r="C64" s="94"/>
      <c r="E64" s="86"/>
      <c r="F64" s="38"/>
      <c r="G64" s="10"/>
      <c r="H64" s="93"/>
    </row>
    <row r="65" spans="2:8" x14ac:dyDescent="0.2">
      <c r="B65" s="18"/>
      <c r="C65" s="94"/>
      <c r="E65" s="86"/>
      <c r="F65" s="38"/>
      <c r="G65" s="10"/>
      <c r="H65" s="93"/>
    </row>
    <row r="66" spans="2:8" x14ac:dyDescent="0.2">
      <c r="B66" s="18"/>
      <c r="C66" s="94"/>
      <c r="E66" s="86"/>
      <c r="F66" s="38"/>
      <c r="G66" s="10"/>
      <c r="H66" s="93"/>
    </row>
    <row r="67" spans="2:8" x14ac:dyDescent="0.2">
      <c r="B67" s="18"/>
      <c r="C67" s="94"/>
      <c r="E67" s="86"/>
      <c r="F67" s="38"/>
      <c r="G67" s="10"/>
      <c r="H67" s="93"/>
    </row>
    <row r="68" spans="2:8" x14ac:dyDescent="0.2">
      <c r="B68" s="18"/>
      <c r="C68" s="94"/>
      <c r="E68" s="86"/>
      <c r="F68" s="38"/>
      <c r="G68" s="10"/>
      <c r="H68" s="93"/>
    </row>
    <row r="69" spans="2:8" x14ac:dyDescent="0.2">
      <c r="B69" s="18"/>
      <c r="C69" s="94"/>
      <c r="E69" s="86"/>
      <c r="F69" s="38"/>
      <c r="G69" s="10"/>
      <c r="H69" s="93"/>
    </row>
    <row r="70" spans="2:8" x14ac:dyDescent="0.2">
      <c r="B70" s="18"/>
      <c r="C70" s="94"/>
      <c r="E70" s="86"/>
      <c r="F70" s="38"/>
      <c r="G70" s="10"/>
      <c r="H70" s="93"/>
    </row>
    <row r="71" spans="2:8" x14ac:dyDescent="0.2">
      <c r="B71" s="18"/>
      <c r="C71" s="94"/>
      <c r="E71" s="86"/>
      <c r="F71" s="38"/>
      <c r="G71" s="10"/>
      <c r="H71" s="93"/>
    </row>
    <row r="72" spans="2:8" x14ac:dyDescent="0.2">
      <c r="B72" s="18"/>
      <c r="C72" s="94"/>
      <c r="E72" s="86"/>
      <c r="F72" s="38"/>
      <c r="G72" s="10"/>
      <c r="H72" s="93"/>
    </row>
    <row r="73" spans="2:8" x14ac:dyDescent="0.2">
      <c r="B73" s="19"/>
      <c r="C73" s="220"/>
      <c r="D73" s="221"/>
      <c r="E73" s="222"/>
      <c r="F73" s="38"/>
      <c r="G73" s="223"/>
      <c r="H73" s="210"/>
    </row>
    <row r="74" spans="2:8" x14ac:dyDescent="0.2">
      <c r="B74" s="18"/>
      <c r="C74" s="220"/>
      <c r="D74" s="221"/>
      <c r="E74" s="222"/>
      <c r="F74" s="38"/>
      <c r="G74" s="223"/>
      <c r="H74" s="210"/>
    </row>
    <row r="75" spans="2:8" x14ac:dyDescent="0.2">
      <c r="B75" s="19"/>
      <c r="C75" s="220"/>
      <c r="D75" s="221"/>
      <c r="E75" s="222"/>
      <c r="F75" s="38"/>
      <c r="G75" s="223"/>
      <c r="H75" s="210"/>
    </row>
    <row r="76" spans="2:8" x14ac:dyDescent="0.2">
      <c r="B76" s="19"/>
      <c r="C76" s="220"/>
      <c r="D76" s="221"/>
      <c r="E76" s="222"/>
      <c r="F76" s="38"/>
      <c r="G76" s="223"/>
      <c r="H76" s="210"/>
    </row>
    <row r="77" spans="2:8" x14ac:dyDescent="0.2">
      <c r="B77" s="19"/>
      <c r="C77" s="220"/>
      <c r="D77" s="221"/>
      <c r="E77" s="222"/>
      <c r="F77" s="38"/>
      <c r="G77" s="223"/>
      <c r="H77" s="210"/>
    </row>
    <row r="78" spans="2:8" x14ac:dyDescent="0.2">
      <c r="B78" s="19"/>
      <c r="C78" s="220"/>
      <c r="D78" s="221"/>
      <c r="E78" s="222"/>
      <c r="F78" s="38"/>
      <c r="G78" s="223"/>
      <c r="H78" s="210"/>
    </row>
    <row r="79" spans="2:8" x14ac:dyDescent="0.2">
      <c r="B79" s="19"/>
      <c r="C79" s="220"/>
      <c r="D79" s="221"/>
      <c r="E79" s="222"/>
      <c r="F79" s="38"/>
      <c r="G79" s="223"/>
      <c r="H79" s="210"/>
    </row>
    <row r="80" spans="2:8" x14ac:dyDescent="0.2">
      <c r="B80" s="90"/>
      <c r="C80" s="232"/>
      <c r="D80" s="233"/>
      <c r="E80" s="234"/>
      <c r="F80" s="89"/>
      <c r="G80" s="235"/>
      <c r="H80" s="211"/>
    </row>
    <row r="81" spans="2:9" s="27" customFormat="1" ht="19.5" customHeight="1" x14ac:dyDescent="0.2">
      <c r="B81" s="212" t="s">
        <v>207</v>
      </c>
      <c r="C81" s="213"/>
      <c r="D81" s="213"/>
      <c r="E81" s="213"/>
      <c r="F81" s="213"/>
      <c r="G81" s="230">
        <f>SUM(G9:H80)</f>
        <v>0</v>
      </c>
      <c r="H81" s="231"/>
      <c r="I81" s="32"/>
    </row>
    <row r="1048504" spans="3:5" x14ac:dyDescent="0.2">
      <c r="C1048504" s="220"/>
      <c r="D1048504" s="220"/>
      <c r="E1048504" s="220"/>
    </row>
  </sheetData>
  <mergeCells count="129">
    <mergeCell ref="B81:F81"/>
    <mergeCell ref="G81:H81"/>
    <mergeCell ref="C1048504:E1048504"/>
    <mergeCell ref="C78:E78"/>
    <mergeCell ref="G78:H78"/>
    <mergeCell ref="C79:E79"/>
    <mergeCell ref="G79:H79"/>
    <mergeCell ref="C80:E80"/>
    <mergeCell ref="G80:H80"/>
    <mergeCell ref="C75:E75"/>
    <mergeCell ref="G75:H75"/>
    <mergeCell ref="C76:E76"/>
    <mergeCell ref="G76:H76"/>
    <mergeCell ref="C77:E77"/>
    <mergeCell ref="G77:H77"/>
    <mergeCell ref="C60:E60"/>
    <mergeCell ref="G60:H60"/>
    <mergeCell ref="C73:E73"/>
    <mergeCell ref="G73:H73"/>
    <mergeCell ref="C74:E74"/>
    <mergeCell ref="G74:H74"/>
    <mergeCell ref="C57:E57"/>
    <mergeCell ref="G57:H57"/>
    <mergeCell ref="C58:E58"/>
    <mergeCell ref="G58:H58"/>
    <mergeCell ref="C59:E59"/>
    <mergeCell ref="G59:H59"/>
    <mergeCell ref="C54:E54"/>
    <mergeCell ref="G54:H54"/>
    <mergeCell ref="C55:E55"/>
    <mergeCell ref="G55:H55"/>
    <mergeCell ref="C56:E56"/>
    <mergeCell ref="G56:H56"/>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43307086614173229" right="0.31496062992125984" top="0.43307086614173229" bottom="0.62992125984251968" header="0.35433070866141736" footer="0.31496062992125984"/>
  <pageSetup paperSize="9" scale="75" firstPageNumber="0" orientation="portrait" cellComments="asDisplayed" useFirstPageNumber="1" r:id="rId1"/>
  <headerFooter>
    <oddHeader xml:space="preserve">&amp;R&amp;"Arial,Bold Italic"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59999389629810485"/>
    <pageSetUpPr fitToPage="1"/>
  </sheetPr>
  <dimension ref="B1:O24"/>
  <sheetViews>
    <sheetView view="pageBreakPreview" zoomScale="125" zoomScaleNormal="100" zoomScaleSheetLayoutView="125" zoomScalePageLayoutView="150" workbookViewId="0">
      <selection activeCell="C11" sqref="C11"/>
    </sheetView>
  </sheetViews>
  <sheetFormatPr defaultColWidth="8.85546875" defaultRowHeight="12.75" x14ac:dyDescent="0.2"/>
  <cols>
    <col min="1" max="1" width="0.85546875" style="73" customWidth="1"/>
    <col min="2" max="2" width="11.7109375" style="91" customWidth="1"/>
    <col min="3" max="3" width="45.7109375" style="49" customWidth="1"/>
    <col min="4" max="4" width="13.7109375" style="49" customWidth="1"/>
    <col min="5" max="5" width="5.7109375" style="80" customWidth="1"/>
    <col min="6" max="7" width="15.7109375" style="73" customWidth="1"/>
    <col min="8" max="8" width="15.7109375" style="81" customWidth="1"/>
    <col min="9" max="9" width="0.85546875" style="73" customWidth="1"/>
    <col min="10" max="10" width="14.140625" style="73" bestFit="1" customWidth="1"/>
    <col min="11" max="11" width="15.42578125" style="73" customWidth="1"/>
    <col min="12" max="12" width="12.5703125" style="73" customWidth="1"/>
    <col min="13" max="13" width="14.7109375" style="73" customWidth="1"/>
    <col min="14" max="16384" width="8.85546875" style="73"/>
  </cols>
  <sheetData>
    <row r="1" spans="2:15" x14ac:dyDescent="0.2">
      <c r="B1" s="76" t="str">
        <f>Client1</f>
        <v>Province of KwaZulu-Natal</v>
      </c>
      <c r="D1" s="3"/>
      <c r="E1" s="3"/>
      <c r="F1" s="200" t="str">
        <f>"Contract No. "&amp;ContractNo</f>
        <v>Contract No. ZNB 01581/00000/00/HOD/INF/22/T</v>
      </c>
      <c r="G1" s="200"/>
      <c r="H1" s="200"/>
    </row>
    <row r="2" spans="2:15" s="1" customFormat="1" ht="18" customHeight="1" x14ac:dyDescent="0.2">
      <c r="B2" s="74" t="str">
        <f>Client2</f>
        <v>Department of Transport</v>
      </c>
      <c r="C2" s="49"/>
      <c r="D2" s="3"/>
      <c r="E2" s="3"/>
      <c r="F2" s="3"/>
      <c r="H2" s="4"/>
      <c r="L2" s="3"/>
    </row>
    <row r="3" spans="2:15" s="1" customFormat="1" ht="16.5" customHeight="1" x14ac:dyDescent="0.2">
      <c r="B3" s="64"/>
      <c r="C3" s="78"/>
      <c r="D3" s="65"/>
      <c r="E3" s="65"/>
      <c r="F3" s="65"/>
      <c r="G3" s="66"/>
      <c r="H3" s="77"/>
      <c r="J3" s="4"/>
      <c r="K3" s="4"/>
      <c r="L3" s="3"/>
    </row>
    <row r="4" spans="2:15" s="1" customFormat="1" ht="7.5" customHeight="1" x14ac:dyDescent="0.2">
      <c r="B4" s="193" t="str">
        <f>ContractDescription</f>
        <v>THE RESEAL OF MAIN ROAD P209  FROM KM 0.000 TO KM 6,00 IN THE LADYSMITH REGION</v>
      </c>
      <c r="C4" s="194"/>
      <c r="D4" s="194"/>
      <c r="E4" s="194"/>
      <c r="F4" s="194"/>
      <c r="G4" s="194"/>
      <c r="H4" s="198"/>
      <c r="J4" s="4"/>
      <c r="K4" s="4"/>
      <c r="L4" s="3"/>
    </row>
    <row r="5" spans="2:15" ht="12.75" customHeight="1" x14ac:dyDescent="0.2">
      <c r="B5" s="193"/>
      <c r="C5" s="194"/>
      <c r="D5" s="194"/>
      <c r="E5" s="194"/>
      <c r="F5" s="194"/>
      <c r="G5" s="194"/>
      <c r="H5" s="198"/>
    </row>
    <row r="6" spans="2:15" ht="7.5" customHeight="1" x14ac:dyDescent="0.2">
      <c r="B6" s="195"/>
      <c r="C6" s="196"/>
      <c r="D6" s="196"/>
      <c r="E6" s="196"/>
      <c r="F6" s="196"/>
      <c r="G6" s="196"/>
      <c r="H6" s="199"/>
    </row>
    <row r="7" spans="2:15" ht="25.5" customHeight="1" x14ac:dyDescent="0.2">
      <c r="B7" s="224" t="s">
        <v>206</v>
      </c>
      <c r="C7" s="225"/>
      <c r="D7" s="225"/>
      <c r="E7" s="225"/>
      <c r="F7" s="225"/>
      <c r="G7" s="225"/>
      <c r="H7" s="226"/>
      <c r="K7" s="73">
        <v>30335541.332544304</v>
      </c>
    </row>
    <row r="8" spans="2:15" x14ac:dyDescent="0.2">
      <c r="B8" s="227" t="s">
        <v>263</v>
      </c>
      <c r="C8" s="228"/>
      <c r="D8" s="228"/>
      <c r="E8" s="229"/>
      <c r="F8" s="9" t="s">
        <v>205</v>
      </c>
      <c r="G8" s="228" t="s">
        <v>5</v>
      </c>
      <c r="H8" s="229"/>
      <c r="O8" s="81"/>
    </row>
    <row r="9" spans="2:15" x14ac:dyDescent="0.2">
      <c r="B9" s="215" t="str">
        <f>A!B18</f>
        <v>TOTAL SCHEDULE A: ROADWORKS</v>
      </c>
      <c r="C9" s="216"/>
      <c r="D9" s="216"/>
      <c r="E9" s="217"/>
      <c r="F9" s="38"/>
      <c r="G9" s="252">
        <f>A!I23</f>
        <v>0</v>
      </c>
      <c r="H9" s="253"/>
      <c r="O9" s="81"/>
    </row>
    <row r="10" spans="2:15" x14ac:dyDescent="0.2">
      <c r="B10" s="220" t="str">
        <f>F!B81</f>
        <v>TOTAL SCHEDULE F: EXPANDED PUBLIC WORKS PROGRAMME (EPWP)</v>
      </c>
      <c r="C10" s="221"/>
      <c r="D10" s="221"/>
      <c r="E10" s="222"/>
      <c r="F10" s="38"/>
      <c r="G10" s="254">
        <f>F!G81</f>
        <v>0</v>
      </c>
      <c r="H10" s="255"/>
    </row>
    <row r="11" spans="2:15" x14ac:dyDescent="0.2">
      <c r="B11" s="220" t="str">
        <f>G!B81</f>
        <v>TOTAL SCHEDULE G: CONTRACT PARTICIPATION GOALS</v>
      </c>
      <c r="C11" s="221"/>
      <c r="D11" s="221"/>
      <c r="E11" s="222"/>
      <c r="F11" s="38"/>
      <c r="G11" s="254">
        <f>G!G81</f>
        <v>0</v>
      </c>
      <c r="H11" s="255"/>
    </row>
    <row r="12" spans="2:15" ht="6" customHeight="1" x14ac:dyDescent="0.2">
      <c r="B12" s="220"/>
      <c r="C12" s="221"/>
      <c r="D12" s="221"/>
      <c r="E12" s="222"/>
      <c r="F12" s="38"/>
      <c r="G12" s="223"/>
      <c r="H12" s="210"/>
    </row>
    <row r="13" spans="2:15" s="27" customFormat="1" ht="19.5" customHeight="1" x14ac:dyDescent="0.2">
      <c r="B13" s="212" t="s">
        <v>268</v>
      </c>
      <c r="C13" s="213"/>
      <c r="D13" s="213"/>
      <c r="E13" s="213"/>
      <c r="F13" s="213"/>
      <c r="G13" s="230">
        <f>SUM(G9:H12)</f>
        <v>0</v>
      </c>
      <c r="H13" s="231"/>
      <c r="I13" s="32"/>
    </row>
    <row r="14" spans="2:15" s="27" customFormat="1" ht="19.5" customHeight="1" x14ac:dyDescent="0.2">
      <c r="B14" s="259" t="str">
        <f>"CONTINGENCIES ("&amp;TEXT(J14,"0.0%")&amp;" of Subtotal 1)"</f>
        <v>CONTINGENCIES (1.0% of Subtotal 1)</v>
      </c>
      <c r="C14" s="260"/>
      <c r="D14" s="260"/>
      <c r="E14" s="260"/>
      <c r="F14" s="260"/>
      <c r="G14" s="257">
        <f>G13*J14</f>
        <v>0</v>
      </c>
      <c r="H14" s="258"/>
      <c r="I14" s="32"/>
      <c r="J14" s="98">
        <v>0.1</v>
      </c>
    </row>
    <row r="15" spans="2:15" s="27" customFormat="1" ht="19.5" customHeight="1" x14ac:dyDescent="0.2">
      <c r="B15" s="212" t="s">
        <v>269</v>
      </c>
      <c r="C15" s="213"/>
      <c r="D15" s="213"/>
      <c r="E15" s="213"/>
      <c r="F15" s="213"/>
      <c r="G15" s="230">
        <f>SUM(G13:H14)</f>
        <v>0</v>
      </c>
      <c r="H15" s="231"/>
      <c r="I15" s="32"/>
    </row>
    <row r="16" spans="2:15" s="27" customFormat="1" ht="19.5" customHeight="1" x14ac:dyDescent="0.2">
      <c r="B16" s="259" t="str">
        <f>"CONTRACT PRICE ADJUSTMENT AND RISE &amp; FALL ("&amp;TEXT(J16,"0.0%")&amp;" of Subtotal 2)"</f>
        <v>CONTRACT PRICE ADJUSTMENT AND RISE &amp; FALL (0.8% of Subtotal 2)</v>
      </c>
      <c r="C16" s="260"/>
      <c r="D16" s="260"/>
      <c r="E16" s="260"/>
      <c r="F16" s="260"/>
      <c r="G16" s="257">
        <f>SUM(G15*J16)</f>
        <v>0</v>
      </c>
      <c r="H16" s="258"/>
      <c r="I16" s="32"/>
      <c r="J16" s="98">
        <v>0.08</v>
      </c>
    </row>
    <row r="17" spans="2:13" s="27" customFormat="1" ht="19.5" customHeight="1" x14ac:dyDescent="0.2">
      <c r="B17" s="212" t="s">
        <v>270</v>
      </c>
      <c r="C17" s="213"/>
      <c r="D17" s="213"/>
      <c r="E17" s="213"/>
      <c r="F17" s="213"/>
      <c r="G17" s="230">
        <f>SUM(G15:H16)</f>
        <v>0</v>
      </c>
      <c r="H17" s="231"/>
      <c r="I17" s="32"/>
    </row>
    <row r="18" spans="2:13" s="27" customFormat="1" ht="19.5" customHeight="1" x14ac:dyDescent="0.2">
      <c r="B18" s="259" t="s">
        <v>208</v>
      </c>
      <c r="C18" s="260"/>
      <c r="D18" s="260"/>
      <c r="E18" s="260"/>
      <c r="F18" s="260"/>
      <c r="G18" s="257">
        <f>G17*J18</f>
        <v>0</v>
      </c>
      <c r="H18" s="258"/>
      <c r="I18" s="32"/>
      <c r="J18" s="98">
        <v>0.15</v>
      </c>
    </row>
    <row r="19" spans="2:13" s="27" customFormat="1" ht="19.5" customHeight="1" x14ac:dyDescent="0.2">
      <c r="B19" s="212" t="s">
        <v>209</v>
      </c>
      <c r="C19" s="213"/>
      <c r="D19" s="213"/>
      <c r="E19" s="213"/>
      <c r="F19" s="213"/>
      <c r="G19" s="230">
        <f>SUM(G17:H18)</f>
        <v>0</v>
      </c>
      <c r="H19" s="231"/>
      <c r="I19" s="32"/>
      <c r="J19" s="125">
        <f>G19*10%</f>
        <v>0</v>
      </c>
      <c r="K19" s="27">
        <f>30000*8</f>
        <v>240000</v>
      </c>
      <c r="M19" s="125">
        <f>G19/19.64</f>
        <v>0</v>
      </c>
    </row>
    <row r="20" spans="2:13" x14ac:dyDescent="0.2">
      <c r="J20" s="126">
        <f>G19+J19</f>
        <v>0</v>
      </c>
      <c r="K20" s="73">
        <f>20000*8</f>
        <v>160000</v>
      </c>
    </row>
    <row r="21" spans="2:13" ht="69.95" customHeight="1" x14ac:dyDescent="0.2">
      <c r="B21" s="262" t="s">
        <v>271</v>
      </c>
      <c r="C21" s="262"/>
      <c r="D21" s="262"/>
      <c r="E21" s="262"/>
      <c r="F21" s="262"/>
      <c r="G21" s="262"/>
      <c r="H21" s="262"/>
      <c r="J21" s="126">
        <f>J20+K19+K20</f>
        <v>400000</v>
      </c>
    </row>
    <row r="22" spans="2:13" x14ac:dyDescent="0.2">
      <c r="B22" s="95"/>
      <c r="C22" s="95"/>
      <c r="D22" s="95"/>
      <c r="E22" s="95"/>
      <c r="F22" s="95"/>
      <c r="G22" s="95"/>
      <c r="H22" s="95"/>
    </row>
    <row r="23" spans="2:13" x14ac:dyDescent="0.2">
      <c r="B23" s="256" t="s">
        <v>210</v>
      </c>
      <c r="C23" s="256"/>
      <c r="D23" s="256"/>
      <c r="E23" s="256"/>
      <c r="F23" s="256"/>
      <c r="G23" s="256"/>
      <c r="H23" s="256"/>
    </row>
    <row r="24" spans="2:13" ht="39.950000000000003" customHeight="1" x14ac:dyDescent="0.2">
      <c r="B24" s="261" t="s">
        <v>211</v>
      </c>
      <c r="C24" s="261"/>
      <c r="D24" s="261"/>
      <c r="E24" s="261"/>
      <c r="F24" s="261"/>
      <c r="G24" s="261"/>
      <c r="H24" s="261"/>
    </row>
  </sheetData>
  <mergeCells count="31">
    <mergeCell ref="B24:H24"/>
    <mergeCell ref="B21:H21"/>
    <mergeCell ref="B13:F13"/>
    <mergeCell ref="G13:H13"/>
    <mergeCell ref="G14:H14"/>
    <mergeCell ref="B14:F14"/>
    <mergeCell ref="B15:F15"/>
    <mergeCell ref="G15:H15"/>
    <mergeCell ref="B16:F16"/>
    <mergeCell ref="G10:H10"/>
    <mergeCell ref="G11:H11"/>
    <mergeCell ref="G12:H12"/>
    <mergeCell ref="B23:H23"/>
    <mergeCell ref="G18:H18"/>
    <mergeCell ref="G19:H19"/>
    <mergeCell ref="B18:F18"/>
    <mergeCell ref="B19:F19"/>
    <mergeCell ref="G16:H16"/>
    <mergeCell ref="G17:H17"/>
    <mergeCell ref="B17:F17"/>
    <mergeCell ref="B10:E10"/>
    <mergeCell ref="B11:E11"/>
    <mergeCell ref="B12:E12"/>
    <mergeCell ref="G9:H9"/>
    <mergeCell ref="F1:H1"/>
    <mergeCell ref="B4:G6"/>
    <mergeCell ref="H4:H6"/>
    <mergeCell ref="B7:H7"/>
    <mergeCell ref="G8:H8"/>
    <mergeCell ref="B8:E8"/>
    <mergeCell ref="B9:E9"/>
  </mergeCells>
  <pageMargins left="0.43307086614173229" right="0.31496062992125984" top="0.43307086614173229" bottom="0.62992125984251968" header="0.35433070866141736" footer="0.31496062992125984"/>
  <pageSetup paperSize="9" scale="77" firstPageNumber="0" orientation="portrait" cellComments="asDisplayed" useFirstPageNumber="1" r:id="rId1"/>
  <headerFooter>
    <oddHeader xml:space="preserve">&amp;R&amp;"Arial,Bold Italic"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Information</vt:lpstr>
      <vt:lpstr>C1.2</vt:lpstr>
      <vt:lpstr>C1.3</vt:lpstr>
      <vt:lpstr>C1.4</vt:lpstr>
      <vt:lpstr>C5.4</vt:lpstr>
      <vt:lpstr>C5.5</vt:lpstr>
      <vt:lpstr>C8.3</vt:lpstr>
      <vt:lpstr>C9.1</vt:lpstr>
      <vt:lpstr>C10.1</vt:lpstr>
      <vt:lpstr>C20.1</vt:lpstr>
      <vt:lpstr>Section F</vt:lpstr>
      <vt:lpstr>F</vt:lpstr>
      <vt:lpstr>A</vt:lpstr>
      <vt:lpstr>Section G</vt:lpstr>
      <vt:lpstr>G</vt:lpstr>
      <vt:lpstr>Summary</vt:lpstr>
      <vt:lpstr>Client1</vt:lpstr>
      <vt:lpstr>Client2</vt:lpstr>
      <vt:lpstr>ContractDescription</vt:lpstr>
      <vt:lpstr>ContractNo</vt:lpstr>
      <vt:lpstr>A!Print_Area</vt:lpstr>
      <vt:lpstr>C1.2!Print_Area</vt:lpstr>
      <vt:lpstr>C1.3!Print_Area</vt:lpstr>
      <vt:lpstr>C1.4!Print_Area</vt:lpstr>
      <vt:lpstr>C10.1!Print_Area</vt:lpstr>
      <vt:lpstr>C20.1!Print_Area</vt:lpstr>
      <vt:lpstr>C5.5!Print_Area</vt:lpstr>
      <vt:lpstr>C8.3!Print_Area</vt:lpstr>
      <vt:lpstr>F!Print_Area</vt:lpstr>
      <vt:lpstr>G!Print_Area</vt:lpstr>
      <vt:lpstr>'Section F'!Print_Area</vt:lpstr>
      <vt:lpstr>'Section G'!Print_Area</vt:lpstr>
      <vt:lpstr>Summary!Print_Area</vt:lpstr>
      <vt:lpstr>C10.1!Print_Titles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Ndlovu-S</cp:lastModifiedBy>
  <cp:lastPrinted>2022-10-17T09:59:48Z</cp:lastPrinted>
  <dcterms:created xsi:type="dcterms:W3CDTF">2002-10-04T09:45:02Z</dcterms:created>
  <dcterms:modified xsi:type="dcterms:W3CDTF">2023-02-07T13:10:28Z</dcterms:modified>
</cp:coreProperties>
</file>